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40" windowHeight="7995"/>
  </bookViews>
  <sheets>
    <sheet name="HIDRÁULICA" sheetId="1" r:id="rId1"/>
    <sheet name="ESGOTO" sheetId="2" r:id="rId2"/>
    <sheet name="ÁGUAS PLUVIAIS" sheetId="3" r:id="rId3"/>
  </sheets>
  <definedNames>
    <definedName name="_xlnm._FilterDatabase" localSheetId="1" hidden="1">ESGOTO!$A$1:$G$62</definedName>
    <definedName name="_xlnm._FilterDatabase" localSheetId="0" hidden="1">HIDRÁULICA!$A$1:$O$106</definedName>
  </definedNames>
  <calcPr calcId="145621"/>
</workbook>
</file>

<file path=xl/calcChain.xml><?xml version="1.0" encoding="utf-8"?>
<calcChain xmlns="http://schemas.openxmlformats.org/spreadsheetml/2006/main">
  <c r="B10" i="2" l="1"/>
  <c r="E63" i="2" l="1"/>
  <c r="B63" i="2"/>
  <c r="C12" i="3" l="1"/>
  <c r="C13" i="3" s="1"/>
  <c r="C4" i="3"/>
  <c r="C3" i="3"/>
  <c r="B55" i="2"/>
  <c r="B56" i="2" s="1"/>
  <c r="B50" i="2"/>
  <c r="B37" i="2"/>
  <c r="B38" i="2" s="1"/>
  <c r="B39" i="2" s="1"/>
  <c r="B40" i="2" s="1"/>
  <c r="B41" i="2" s="1"/>
  <c r="B42" i="2" s="1"/>
  <c r="B43" i="2" s="1"/>
  <c r="B62" i="2"/>
  <c r="B36" i="2" s="1"/>
  <c r="B34" i="2"/>
  <c r="B35" i="2" s="1"/>
  <c r="B32" i="2"/>
  <c r="B33" i="2" s="1"/>
  <c r="B30" i="2"/>
  <c r="B31" i="2" s="1"/>
  <c r="B61" i="2"/>
  <c r="B23" i="2"/>
  <c r="B24" i="2" s="1"/>
  <c r="B25" i="2" s="1"/>
  <c r="B26" i="2" s="1"/>
  <c r="B27" i="2" s="1"/>
  <c r="B28" i="2" s="1"/>
  <c r="B21" i="2"/>
  <c r="B20" i="2"/>
  <c r="B17" i="2"/>
  <c r="B12" i="2"/>
  <c r="B9" i="2"/>
  <c r="B45" i="2" s="1"/>
  <c r="B46" i="2" s="1"/>
  <c r="B47" i="2" s="1"/>
  <c r="B29" i="2" l="1"/>
  <c r="B57" i="2" s="1"/>
  <c r="B44" i="2"/>
  <c r="B48" i="2"/>
  <c r="B49" i="2" s="1"/>
  <c r="B51" i="2"/>
  <c r="B52" i="2" s="1"/>
  <c r="B53" i="2" s="1"/>
  <c r="B54" i="2" s="1"/>
  <c r="B101" i="1"/>
  <c r="B102" i="1" s="1"/>
  <c r="B103" i="1" s="1"/>
  <c r="B104" i="1" s="1"/>
  <c r="B91" i="1"/>
  <c r="B84" i="1"/>
  <c r="B85" i="1" s="1"/>
  <c r="B86" i="1" s="1"/>
  <c r="B87" i="1" s="1"/>
  <c r="B96" i="1" s="1"/>
  <c r="B66" i="1"/>
  <c r="B67" i="1" s="1"/>
  <c r="B61" i="1"/>
  <c r="B62" i="1" s="1"/>
  <c r="B58" i="2" l="1"/>
  <c r="B59" i="2" s="1"/>
  <c r="B60" i="2" s="1"/>
  <c r="B68" i="1"/>
  <c r="B97" i="1" s="1"/>
  <c r="C97" i="1" s="1"/>
  <c r="F97" i="1" s="1"/>
  <c r="B59" i="1"/>
  <c r="C59" i="1" s="1"/>
  <c r="F59" i="1" s="1"/>
  <c r="B47" i="1"/>
  <c r="C28" i="1"/>
  <c r="F28" i="1" s="1"/>
  <c r="H28" i="1"/>
  <c r="J28" i="1"/>
  <c r="C29" i="1"/>
  <c r="F29" i="1" s="1"/>
  <c r="H29" i="1"/>
  <c r="J29" i="1"/>
  <c r="C30" i="1"/>
  <c r="F30" i="1" s="1"/>
  <c r="H30" i="1"/>
  <c r="J30" i="1"/>
  <c r="C31" i="1"/>
  <c r="F31" i="1" s="1"/>
  <c r="H31" i="1"/>
  <c r="J31" i="1"/>
  <c r="C32" i="1"/>
  <c r="F32" i="1" s="1"/>
  <c r="H32" i="1"/>
  <c r="J32" i="1"/>
  <c r="C33" i="1"/>
  <c r="F33" i="1" s="1"/>
  <c r="H33" i="1"/>
  <c r="J33" i="1"/>
  <c r="C34" i="1"/>
  <c r="F34" i="1" s="1"/>
  <c r="H34" i="1"/>
  <c r="J34" i="1"/>
  <c r="C35" i="1"/>
  <c r="F35" i="1" s="1"/>
  <c r="H35" i="1"/>
  <c r="J35" i="1"/>
  <c r="C36" i="1"/>
  <c r="F36" i="1" s="1"/>
  <c r="H36" i="1"/>
  <c r="J36" i="1"/>
  <c r="C37" i="1"/>
  <c r="F37" i="1" s="1"/>
  <c r="H37" i="1"/>
  <c r="J37" i="1"/>
  <c r="C38" i="1"/>
  <c r="F38" i="1" s="1"/>
  <c r="H38" i="1"/>
  <c r="J38" i="1"/>
  <c r="C39" i="1"/>
  <c r="F39" i="1" s="1"/>
  <c r="H39" i="1"/>
  <c r="J39" i="1"/>
  <c r="C40" i="1"/>
  <c r="F40" i="1" s="1"/>
  <c r="H40" i="1"/>
  <c r="J40" i="1"/>
  <c r="C41" i="1"/>
  <c r="F41" i="1" s="1"/>
  <c r="H41" i="1"/>
  <c r="J41" i="1"/>
  <c r="C42" i="1"/>
  <c r="F42" i="1" s="1"/>
  <c r="H42" i="1"/>
  <c r="J42" i="1"/>
  <c r="C43" i="1"/>
  <c r="F43" i="1" s="1"/>
  <c r="H43" i="1"/>
  <c r="J43" i="1"/>
  <c r="C44" i="1"/>
  <c r="F44" i="1" s="1"/>
  <c r="H44" i="1"/>
  <c r="J44" i="1"/>
  <c r="C45" i="1"/>
  <c r="F45" i="1" s="1"/>
  <c r="H45" i="1"/>
  <c r="J45" i="1"/>
  <c r="C46" i="1"/>
  <c r="F46" i="1" s="1"/>
  <c r="H46" i="1"/>
  <c r="J46" i="1"/>
  <c r="H47" i="1"/>
  <c r="J47" i="1"/>
  <c r="C48" i="1"/>
  <c r="F48" i="1" s="1"/>
  <c r="H48" i="1"/>
  <c r="J48" i="1"/>
  <c r="C49" i="1"/>
  <c r="F49" i="1" s="1"/>
  <c r="H49" i="1"/>
  <c r="J49" i="1"/>
  <c r="C50" i="1"/>
  <c r="F50" i="1" s="1"/>
  <c r="H50" i="1"/>
  <c r="J50" i="1"/>
  <c r="C51" i="1"/>
  <c r="F51" i="1" s="1"/>
  <c r="H51" i="1"/>
  <c r="J51" i="1"/>
  <c r="C52" i="1"/>
  <c r="F52" i="1" s="1"/>
  <c r="H52" i="1"/>
  <c r="J52" i="1"/>
  <c r="C53" i="1"/>
  <c r="F53" i="1" s="1"/>
  <c r="H53" i="1"/>
  <c r="J53" i="1"/>
  <c r="C54" i="1"/>
  <c r="F54" i="1" s="1"/>
  <c r="H54" i="1"/>
  <c r="J54" i="1"/>
  <c r="C55" i="1"/>
  <c r="F55" i="1" s="1"/>
  <c r="H55" i="1"/>
  <c r="J55" i="1"/>
  <c r="C56" i="1"/>
  <c r="F56" i="1" s="1"/>
  <c r="H56" i="1"/>
  <c r="J56" i="1"/>
  <c r="C57" i="1"/>
  <c r="F57" i="1" s="1"/>
  <c r="H57" i="1"/>
  <c r="J57" i="1"/>
  <c r="C58" i="1"/>
  <c r="F58" i="1" s="1"/>
  <c r="H58" i="1"/>
  <c r="J58" i="1"/>
  <c r="H59" i="1"/>
  <c r="J59" i="1"/>
  <c r="C60" i="1"/>
  <c r="F60" i="1" s="1"/>
  <c r="H60" i="1"/>
  <c r="J60" i="1"/>
  <c r="C61" i="1"/>
  <c r="F61" i="1" s="1"/>
  <c r="H61" i="1"/>
  <c r="J61" i="1"/>
  <c r="C62" i="1"/>
  <c r="F62" i="1" s="1"/>
  <c r="H62" i="1"/>
  <c r="J62" i="1"/>
  <c r="C63" i="1"/>
  <c r="F63" i="1" s="1"/>
  <c r="H63" i="1"/>
  <c r="J63" i="1"/>
  <c r="C64" i="1"/>
  <c r="F64" i="1" s="1"/>
  <c r="H64" i="1"/>
  <c r="J64" i="1"/>
  <c r="C65" i="1"/>
  <c r="F65" i="1" s="1"/>
  <c r="H65" i="1"/>
  <c r="J65" i="1"/>
  <c r="C66" i="1"/>
  <c r="F66" i="1" s="1"/>
  <c r="H66" i="1"/>
  <c r="J66" i="1"/>
  <c r="C67" i="1"/>
  <c r="F67" i="1" s="1"/>
  <c r="H67" i="1"/>
  <c r="J67" i="1"/>
  <c r="H68" i="1"/>
  <c r="J68" i="1"/>
  <c r="C69" i="1"/>
  <c r="F69" i="1" s="1"/>
  <c r="H69" i="1"/>
  <c r="J69" i="1"/>
  <c r="C70" i="1"/>
  <c r="F70" i="1" s="1"/>
  <c r="H70" i="1"/>
  <c r="J70" i="1"/>
  <c r="C71" i="1"/>
  <c r="F71" i="1"/>
  <c r="H71" i="1"/>
  <c r="J71" i="1"/>
  <c r="C72" i="1"/>
  <c r="F72" i="1" s="1"/>
  <c r="H72" i="1"/>
  <c r="J72" i="1"/>
  <c r="C73" i="1"/>
  <c r="F73" i="1" s="1"/>
  <c r="H73" i="1"/>
  <c r="J73" i="1"/>
  <c r="C74" i="1"/>
  <c r="F74" i="1" s="1"/>
  <c r="H74" i="1"/>
  <c r="J74" i="1"/>
  <c r="C75" i="1"/>
  <c r="F75" i="1" s="1"/>
  <c r="H75" i="1"/>
  <c r="J75" i="1"/>
  <c r="C76" i="1"/>
  <c r="F76" i="1" s="1"/>
  <c r="H76" i="1"/>
  <c r="J76" i="1"/>
  <c r="C77" i="1"/>
  <c r="F77" i="1" s="1"/>
  <c r="H77" i="1"/>
  <c r="J77" i="1"/>
  <c r="C78" i="1"/>
  <c r="F78" i="1" s="1"/>
  <c r="H78" i="1"/>
  <c r="J78" i="1"/>
  <c r="C79" i="1"/>
  <c r="F79" i="1" s="1"/>
  <c r="H79" i="1"/>
  <c r="J79" i="1"/>
  <c r="C80" i="1"/>
  <c r="F80" i="1" s="1"/>
  <c r="H80" i="1"/>
  <c r="J80" i="1"/>
  <c r="C81" i="1"/>
  <c r="F81" i="1" s="1"/>
  <c r="H81" i="1"/>
  <c r="J81" i="1"/>
  <c r="C82" i="1"/>
  <c r="F82" i="1" s="1"/>
  <c r="H82" i="1"/>
  <c r="J82" i="1"/>
  <c r="C83" i="1"/>
  <c r="F83" i="1" s="1"/>
  <c r="H83" i="1"/>
  <c r="J83" i="1"/>
  <c r="C84" i="1"/>
  <c r="F84" i="1" s="1"/>
  <c r="H84" i="1"/>
  <c r="J84" i="1"/>
  <c r="C85" i="1"/>
  <c r="F85" i="1" s="1"/>
  <c r="H85" i="1"/>
  <c r="J85" i="1"/>
  <c r="C86" i="1"/>
  <c r="F86" i="1" s="1"/>
  <c r="H86" i="1"/>
  <c r="J86" i="1"/>
  <c r="C87" i="1"/>
  <c r="F87" i="1" s="1"/>
  <c r="H87" i="1"/>
  <c r="J87" i="1"/>
  <c r="C88" i="1"/>
  <c r="F88" i="1" s="1"/>
  <c r="H88" i="1"/>
  <c r="J88" i="1"/>
  <c r="C89" i="1"/>
  <c r="F89" i="1" s="1"/>
  <c r="H89" i="1"/>
  <c r="J89" i="1"/>
  <c r="C90" i="1"/>
  <c r="F90" i="1" s="1"/>
  <c r="H90" i="1"/>
  <c r="J90" i="1"/>
  <c r="C91" i="1"/>
  <c r="F91" i="1" s="1"/>
  <c r="H91" i="1"/>
  <c r="J91" i="1"/>
  <c r="H92" i="1"/>
  <c r="J92" i="1"/>
  <c r="H93" i="1"/>
  <c r="J93" i="1"/>
  <c r="H94" i="1"/>
  <c r="J94" i="1"/>
  <c r="H95" i="1"/>
  <c r="J95" i="1"/>
  <c r="C96" i="1"/>
  <c r="F96" i="1" s="1"/>
  <c r="H96" i="1"/>
  <c r="J96" i="1"/>
  <c r="H97" i="1"/>
  <c r="J97" i="1"/>
  <c r="H98" i="1"/>
  <c r="J98" i="1"/>
  <c r="H99" i="1"/>
  <c r="J99" i="1"/>
  <c r="H100" i="1"/>
  <c r="J100" i="1"/>
  <c r="C101" i="1"/>
  <c r="F101" i="1" s="1"/>
  <c r="H101" i="1"/>
  <c r="J101" i="1"/>
  <c r="C102" i="1"/>
  <c r="F102" i="1" s="1"/>
  <c r="H102" i="1"/>
  <c r="J102" i="1"/>
  <c r="C103" i="1"/>
  <c r="F103" i="1" s="1"/>
  <c r="H103" i="1"/>
  <c r="J103" i="1"/>
  <c r="C104" i="1"/>
  <c r="F104" i="1" s="1"/>
  <c r="H104" i="1"/>
  <c r="J104" i="1"/>
  <c r="H105" i="1"/>
  <c r="J105" i="1"/>
  <c r="H106" i="1"/>
  <c r="J106" i="1"/>
  <c r="K75" i="1" l="1"/>
  <c r="M75" i="1" s="1"/>
  <c r="K71" i="1"/>
  <c r="M71" i="1" s="1"/>
  <c r="K70" i="1"/>
  <c r="M70" i="1" s="1"/>
  <c r="K63" i="1"/>
  <c r="M63" i="1" s="1"/>
  <c r="K52" i="1"/>
  <c r="M52" i="1" s="1"/>
  <c r="K48" i="1"/>
  <c r="M48" i="1" s="1"/>
  <c r="K45" i="1"/>
  <c r="M45" i="1" s="1"/>
  <c r="K41" i="1"/>
  <c r="M41" i="1" s="1"/>
  <c r="N41" i="1" s="1"/>
  <c r="K37" i="1"/>
  <c r="M37" i="1" s="1"/>
  <c r="N37" i="1" s="1"/>
  <c r="K33" i="1"/>
  <c r="M33" i="1" s="1"/>
  <c r="K80" i="1"/>
  <c r="M80" i="1" s="1"/>
  <c r="K76" i="1"/>
  <c r="M76" i="1" s="1"/>
  <c r="N76" i="1" s="1"/>
  <c r="K91" i="1"/>
  <c r="M91" i="1" s="1"/>
  <c r="N91" i="1" s="1"/>
  <c r="K87" i="1"/>
  <c r="M87" i="1" s="1"/>
  <c r="K83" i="1"/>
  <c r="M83" i="1" s="1"/>
  <c r="N83" i="1" s="1"/>
  <c r="K79" i="1"/>
  <c r="M79" i="1" s="1"/>
  <c r="N79" i="1" s="1"/>
  <c r="K74" i="1"/>
  <c r="M74" i="1" s="1"/>
  <c r="N74" i="1" s="1"/>
  <c r="N71" i="1"/>
  <c r="K69" i="1"/>
  <c r="M69" i="1" s="1"/>
  <c r="N69" i="1" s="1"/>
  <c r="K66" i="1"/>
  <c r="M66" i="1" s="1"/>
  <c r="N66" i="1" s="1"/>
  <c r="K55" i="1"/>
  <c r="M55" i="1" s="1"/>
  <c r="K103" i="1"/>
  <c r="M103" i="1" s="1"/>
  <c r="N103" i="1" s="1"/>
  <c r="K90" i="1"/>
  <c r="M90" i="1" s="1"/>
  <c r="N90" i="1" s="1"/>
  <c r="N87" i="1"/>
  <c r="K85" i="1"/>
  <c r="M85" i="1" s="1"/>
  <c r="N85" i="1" s="1"/>
  <c r="K81" i="1"/>
  <c r="M81" i="1" s="1"/>
  <c r="N81" i="1" s="1"/>
  <c r="K60" i="1"/>
  <c r="M60" i="1" s="1"/>
  <c r="N60" i="1" s="1"/>
  <c r="K57" i="1"/>
  <c r="M57" i="1" s="1"/>
  <c r="N57" i="1" s="1"/>
  <c r="K53" i="1"/>
  <c r="M53" i="1" s="1"/>
  <c r="N53" i="1" s="1"/>
  <c r="K49" i="1"/>
  <c r="M49" i="1" s="1"/>
  <c r="N49" i="1" s="1"/>
  <c r="K46" i="1"/>
  <c r="M46" i="1" s="1"/>
  <c r="N46" i="1" s="1"/>
  <c r="K42" i="1"/>
  <c r="M42" i="1" s="1"/>
  <c r="K38" i="1"/>
  <c r="M38" i="1" s="1"/>
  <c r="N38" i="1" s="1"/>
  <c r="K30" i="1"/>
  <c r="M30" i="1" s="1"/>
  <c r="N30" i="1" s="1"/>
  <c r="K59" i="1"/>
  <c r="M59" i="1" s="1"/>
  <c r="N59" i="1" s="1"/>
  <c r="N80" i="1"/>
  <c r="N48" i="1"/>
  <c r="K104" i="1"/>
  <c r="M104" i="1" s="1"/>
  <c r="K96" i="1"/>
  <c r="M96" i="1" s="1"/>
  <c r="N96" i="1" s="1"/>
  <c r="K86" i="1"/>
  <c r="M86" i="1" s="1"/>
  <c r="N86" i="1" s="1"/>
  <c r="K65" i="1"/>
  <c r="M65" i="1" s="1"/>
  <c r="K61" i="1"/>
  <c r="M61" i="1" s="1"/>
  <c r="N61" i="1" s="1"/>
  <c r="K58" i="1"/>
  <c r="M58" i="1" s="1"/>
  <c r="N58" i="1" s="1"/>
  <c r="K35" i="1"/>
  <c r="M35" i="1" s="1"/>
  <c r="N35" i="1" s="1"/>
  <c r="K31" i="1"/>
  <c r="M31" i="1" s="1"/>
  <c r="K97" i="1"/>
  <c r="M97" i="1" s="1"/>
  <c r="N97" i="1" s="1"/>
  <c r="N55" i="1"/>
  <c r="N42" i="1"/>
  <c r="N33" i="1"/>
  <c r="K101" i="1"/>
  <c r="M101" i="1" s="1"/>
  <c r="N101" i="1" s="1"/>
  <c r="K88" i="1"/>
  <c r="M88" i="1" s="1"/>
  <c r="N88" i="1" s="1"/>
  <c r="K82" i="1"/>
  <c r="M82" i="1" s="1"/>
  <c r="N82" i="1" s="1"/>
  <c r="K77" i="1"/>
  <c r="M77" i="1" s="1"/>
  <c r="N77" i="1" s="1"/>
  <c r="K72" i="1"/>
  <c r="M72" i="1" s="1"/>
  <c r="N72" i="1" s="1"/>
  <c r="K67" i="1"/>
  <c r="M67" i="1" s="1"/>
  <c r="N67" i="1" s="1"/>
  <c r="K62" i="1"/>
  <c r="M62" i="1" s="1"/>
  <c r="N62" i="1" s="1"/>
  <c r="K54" i="1"/>
  <c r="M54" i="1" s="1"/>
  <c r="N54" i="1" s="1"/>
  <c r="K50" i="1"/>
  <c r="M50" i="1" s="1"/>
  <c r="N50" i="1" s="1"/>
  <c r="K43" i="1"/>
  <c r="M43" i="1" s="1"/>
  <c r="N43" i="1" s="1"/>
  <c r="K39" i="1"/>
  <c r="M39" i="1" s="1"/>
  <c r="N39" i="1" s="1"/>
  <c r="K34" i="1"/>
  <c r="M34" i="1" s="1"/>
  <c r="N34" i="1" s="1"/>
  <c r="B92" i="1"/>
  <c r="N104" i="1"/>
  <c r="K102" i="1"/>
  <c r="M102" i="1" s="1"/>
  <c r="N102" i="1" s="1"/>
  <c r="K89" i="1"/>
  <c r="M89" i="1" s="1"/>
  <c r="N89" i="1" s="1"/>
  <c r="K84" i="1"/>
  <c r="M84" i="1" s="1"/>
  <c r="N84" i="1" s="1"/>
  <c r="K78" i="1"/>
  <c r="M78" i="1" s="1"/>
  <c r="N78" i="1" s="1"/>
  <c r="K73" i="1"/>
  <c r="M73" i="1" s="1"/>
  <c r="N73" i="1" s="1"/>
  <c r="C68" i="1"/>
  <c r="F68" i="1" s="1"/>
  <c r="K68" i="1" s="1"/>
  <c r="M68" i="1" s="1"/>
  <c r="N68" i="1" s="1"/>
  <c r="K64" i="1"/>
  <c r="M64" i="1" s="1"/>
  <c r="N64" i="1" s="1"/>
  <c r="K56" i="1"/>
  <c r="M56" i="1" s="1"/>
  <c r="N56" i="1" s="1"/>
  <c r="K51" i="1"/>
  <c r="M51" i="1" s="1"/>
  <c r="N51" i="1" s="1"/>
  <c r="K44" i="1"/>
  <c r="M44" i="1" s="1"/>
  <c r="K40" i="1"/>
  <c r="M40" i="1" s="1"/>
  <c r="N40" i="1" s="1"/>
  <c r="K36" i="1"/>
  <c r="M36" i="1" s="1"/>
  <c r="N36" i="1" s="1"/>
  <c r="K29" i="1"/>
  <c r="M29" i="1" s="1"/>
  <c r="N29" i="1" s="1"/>
  <c r="C47" i="1"/>
  <c r="F47" i="1" s="1"/>
  <c r="K47" i="1" s="1"/>
  <c r="M47" i="1" s="1"/>
  <c r="N47" i="1" s="1"/>
  <c r="B98" i="1"/>
  <c r="N75" i="1"/>
  <c r="N31" i="1"/>
  <c r="N65" i="1"/>
  <c r="N45" i="1"/>
  <c r="N52" i="1"/>
  <c r="N70" i="1"/>
  <c r="N44" i="1"/>
  <c r="N63" i="1"/>
  <c r="K32" i="1"/>
  <c r="M32" i="1" s="1"/>
  <c r="N32" i="1" s="1"/>
  <c r="K28" i="1"/>
  <c r="M28" i="1" s="1"/>
  <c r="N28" i="1" s="1"/>
  <c r="C25" i="1"/>
  <c r="F25" i="1" s="1"/>
  <c r="C26" i="1"/>
  <c r="F26" i="1" s="1"/>
  <c r="C27" i="1"/>
  <c r="F27" i="1" s="1"/>
  <c r="J27" i="1"/>
  <c r="H27" i="1"/>
  <c r="J26" i="1"/>
  <c r="H26" i="1"/>
  <c r="J25" i="1"/>
  <c r="H25" i="1"/>
  <c r="B99" i="1" l="1"/>
  <c r="C98" i="1"/>
  <c r="F98" i="1" s="1"/>
  <c r="K98" i="1" s="1"/>
  <c r="M98" i="1" s="1"/>
  <c r="N98" i="1" s="1"/>
  <c r="K25" i="1"/>
  <c r="M25" i="1" s="1"/>
  <c r="N25" i="1" s="1"/>
  <c r="B93" i="1"/>
  <c r="C92" i="1"/>
  <c r="F92" i="1" s="1"/>
  <c r="K92" i="1" s="1"/>
  <c r="M92" i="1" s="1"/>
  <c r="N92" i="1" s="1"/>
  <c r="K27" i="1"/>
  <c r="M27" i="1" s="1"/>
  <c r="N27" i="1" s="1"/>
  <c r="K26" i="1"/>
  <c r="M26" i="1" s="1"/>
  <c r="N26" i="1" s="1"/>
  <c r="B94" i="1" l="1"/>
  <c r="C93" i="1"/>
  <c r="F93" i="1" s="1"/>
  <c r="K93" i="1" s="1"/>
  <c r="M93" i="1" s="1"/>
  <c r="N93" i="1" s="1"/>
  <c r="B100" i="1"/>
  <c r="C99" i="1"/>
  <c r="F99" i="1" s="1"/>
  <c r="K99" i="1" s="1"/>
  <c r="M99" i="1" s="1"/>
  <c r="N99" i="1" s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5" i="1"/>
  <c r="C6" i="1"/>
  <c r="F6" i="1" s="1"/>
  <c r="K6" i="1" s="1"/>
  <c r="M6" i="1" s="1"/>
  <c r="N6" i="1" s="1"/>
  <c r="C7" i="1"/>
  <c r="F7" i="1" s="1"/>
  <c r="K7" i="1" s="1"/>
  <c r="M7" i="1" s="1"/>
  <c r="N7" i="1" s="1"/>
  <c r="C8" i="1"/>
  <c r="F8" i="1" s="1"/>
  <c r="K8" i="1" s="1"/>
  <c r="M8" i="1" s="1"/>
  <c r="N8" i="1" s="1"/>
  <c r="C11" i="1"/>
  <c r="F11" i="1" s="1"/>
  <c r="C17" i="1"/>
  <c r="F17" i="1" s="1"/>
  <c r="K17" i="1" s="1"/>
  <c r="M17" i="1" s="1"/>
  <c r="N17" i="1" s="1"/>
  <c r="C19" i="1"/>
  <c r="F19" i="1" s="1"/>
  <c r="K19" i="1" s="1"/>
  <c r="M19" i="1" s="1"/>
  <c r="C21" i="1"/>
  <c r="F21" i="1" s="1"/>
  <c r="C22" i="1"/>
  <c r="F22" i="1" s="1"/>
  <c r="C23" i="1"/>
  <c r="F23" i="1" s="1"/>
  <c r="C5" i="1"/>
  <c r="C12" i="1"/>
  <c r="F12" i="1" s="1"/>
  <c r="K12" i="1" s="1"/>
  <c r="M12" i="1" s="1"/>
  <c r="N12" i="1" s="1"/>
  <c r="K21" i="1" l="1"/>
  <c r="M21" i="1" s="1"/>
  <c r="N21" i="1" s="1"/>
  <c r="F5" i="1"/>
  <c r="K5" i="1" s="1"/>
  <c r="M5" i="1" s="1"/>
  <c r="N5" i="1" s="1"/>
  <c r="B95" i="1"/>
  <c r="C95" i="1" s="1"/>
  <c r="F95" i="1" s="1"/>
  <c r="K95" i="1" s="1"/>
  <c r="M95" i="1" s="1"/>
  <c r="N95" i="1" s="1"/>
  <c r="C94" i="1"/>
  <c r="F94" i="1" s="1"/>
  <c r="K94" i="1" s="1"/>
  <c r="M94" i="1" s="1"/>
  <c r="N94" i="1" s="1"/>
  <c r="B105" i="1"/>
  <c r="C100" i="1"/>
  <c r="F100" i="1" s="1"/>
  <c r="K100" i="1" s="1"/>
  <c r="M100" i="1" s="1"/>
  <c r="N100" i="1" s="1"/>
  <c r="K23" i="1"/>
  <c r="M23" i="1" s="1"/>
  <c r="N23" i="1" s="1"/>
  <c r="K22" i="1"/>
  <c r="M22" i="1" s="1"/>
  <c r="N22" i="1" s="1"/>
  <c r="K11" i="1"/>
  <c r="M11" i="1" s="1"/>
  <c r="N11" i="1" s="1"/>
  <c r="C10" i="1"/>
  <c r="F10" i="1" s="1"/>
  <c r="K10" i="1" s="1"/>
  <c r="M10" i="1" s="1"/>
  <c r="N10" i="1" s="1"/>
  <c r="N19" i="1"/>
  <c r="C9" i="1"/>
  <c r="F9" i="1" s="1"/>
  <c r="K9" i="1" s="1"/>
  <c r="M9" i="1" s="1"/>
  <c r="N9" i="1" s="1"/>
  <c r="B106" i="1" l="1"/>
  <c r="C106" i="1" s="1"/>
  <c r="F106" i="1" s="1"/>
  <c r="K106" i="1" s="1"/>
  <c r="M106" i="1" s="1"/>
  <c r="N106" i="1" s="1"/>
  <c r="C105" i="1"/>
  <c r="F105" i="1" s="1"/>
  <c r="K105" i="1" s="1"/>
  <c r="M105" i="1" s="1"/>
  <c r="N105" i="1" s="1"/>
  <c r="C13" i="1"/>
  <c r="F13" i="1" s="1"/>
  <c r="K13" i="1" s="1"/>
  <c r="M13" i="1" s="1"/>
  <c r="N13" i="1" s="1"/>
  <c r="C14" i="1" l="1"/>
  <c r="F14" i="1" s="1"/>
  <c r="K14" i="1" s="1"/>
  <c r="M14" i="1" s="1"/>
  <c r="N14" i="1" s="1"/>
  <c r="C15" i="1" l="1"/>
  <c r="F15" i="1" s="1"/>
  <c r="K15" i="1" s="1"/>
  <c r="M15" i="1" s="1"/>
  <c r="N15" i="1" s="1"/>
  <c r="C16" i="1" l="1"/>
  <c r="F16" i="1" s="1"/>
  <c r="K16" i="1" s="1"/>
  <c r="M16" i="1" s="1"/>
  <c r="N16" i="1" s="1"/>
  <c r="C18" i="1" l="1"/>
  <c r="F18" i="1" s="1"/>
  <c r="K18" i="1" s="1"/>
  <c r="M18" i="1" s="1"/>
  <c r="N18" i="1" s="1"/>
  <c r="C24" i="1" l="1"/>
  <c r="F24" i="1" s="1"/>
  <c r="K24" i="1" s="1"/>
  <c r="M24" i="1" s="1"/>
  <c r="N24" i="1" s="1"/>
  <c r="C20" i="1"/>
  <c r="F20" i="1" s="1"/>
  <c r="K20" i="1" s="1"/>
  <c r="M20" i="1" s="1"/>
  <c r="N20" i="1" s="1"/>
</calcChain>
</file>

<file path=xl/sharedStrings.xml><?xml version="1.0" encoding="utf-8"?>
<sst xmlns="http://schemas.openxmlformats.org/spreadsheetml/2006/main" count="169" uniqueCount="43">
  <si>
    <t>TRECHO</t>
  </si>
  <si>
    <t>SOMA DOS PESOS</t>
  </si>
  <si>
    <t>VAZÃO ESTIMADA</t>
  </si>
  <si>
    <t>DIÂMETRO</t>
  </si>
  <si>
    <t>VELOCIDADE</t>
  </si>
  <si>
    <t>PERDA DE CARGA UNITÁRIA</t>
  </si>
  <si>
    <t>DIFERENÇA DE COTA</t>
  </si>
  <si>
    <t>PRESSÃO DISPONÍVEL</t>
  </si>
  <si>
    <t>COMPRIMENTO DA TUBULAÇÃO</t>
  </si>
  <si>
    <t>PERDA DE CARGA</t>
  </si>
  <si>
    <t>REAL</t>
  </si>
  <si>
    <t>EQUIVALENTE</t>
  </si>
  <si>
    <t>TUBULAÇÃO</t>
  </si>
  <si>
    <t>REGISTROS E OUTROS</t>
  </si>
  <si>
    <t>TOTAL</t>
  </si>
  <si>
    <t>PRESSÃO DISPONÍVEL RESIDUAL</t>
  </si>
  <si>
    <t>PRESSÃO REQUERIDA NO PONTO DE UTILIZAÇÃO</t>
  </si>
  <si>
    <t>I</t>
  </si>
  <si>
    <t>Q</t>
  </si>
  <si>
    <t>S</t>
  </si>
  <si>
    <t>L/s</t>
  </si>
  <si>
    <t>mm</t>
  </si>
  <si>
    <t>m/s</t>
  </si>
  <si>
    <t>kPa/m</t>
  </si>
  <si>
    <t>m</t>
  </si>
  <si>
    <t>kPa</t>
  </si>
  <si>
    <t>DIÂMETRO (ESGOTO)</t>
  </si>
  <si>
    <t>DIÂMETRO (VENTILAÇÃO)</t>
  </si>
  <si>
    <t>SOMA DAS UNIDADES DE HAUNTER</t>
  </si>
  <si>
    <t>DECLIVIDADE MÍNIMA</t>
  </si>
  <si>
    <t>%</t>
  </si>
  <si>
    <t>-</t>
  </si>
  <si>
    <t>VAZÃO DE PROJETO</t>
  </si>
  <si>
    <t>ÁREA MOLHADA</t>
  </si>
  <si>
    <t>Dh</t>
  </si>
  <si>
    <t>Dtq</t>
  </si>
  <si>
    <t>DIÂMETRO DO TUBO DE QUEDA (mm)</t>
  </si>
  <si>
    <t>VAZÃO DE PROJETO (L/min)</t>
  </si>
  <si>
    <t>INTENSIDADE PLUVIOMÉTRICA NO RIO DE JANEIRO (IPANEMA) mm/h</t>
  </si>
  <si>
    <t>DIÂMETRO DO CONDUTOR HORIZONTAL (mm)</t>
  </si>
  <si>
    <t>DISTÂNCIA MÁXIMA</t>
  </si>
  <si>
    <t>ÁREA 1</t>
  </si>
  <si>
    <t>ÁREA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</si>
</sst>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tabSelected="1" zoomScale="110" zoomScaleNormal="110" workbookViewId="0"/>
  </sheetViews>
  <sheetFormatPr defaultColWidth="10.140625" defaultRowHeight="12.75" x14ac:dyDescent="0.25"/>
  <cols>
    <col min="1" max="1" width="7.140625" style="2" bestFit="1" customWidth="1"/>
    <col min="2" max="2" width="9.5703125" style="2" bestFit="1" customWidth="1"/>
    <col min="3" max="3" width="9.5703125" style="2" customWidth="1"/>
    <col min="4" max="4" width="9.28515625" style="2" bestFit="1" customWidth="1"/>
    <col min="5" max="5" width="11" style="2" customWidth="1"/>
    <col min="6" max="7" width="9.85546875" style="2" customWidth="1"/>
    <col min="8" max="8" width="10.5703125" style="2" customWidth="1"/>
    <col min="9" max="9" width="6.85546875" style="2" customWidth="1"/>
    <col min="10" max="10" width="11.42578125" style="2" customWidth="1"/>
    <col min="11" max="11" width="10.28515625" style="12" customWidth="1"/>
    <col min="12" max="12" width="10.85546875" style="2" customWidth="1"/>
    <col min="13" max="13" width="7" style="2" customWidth="1"/>
    <col min="14" max="14" width="10.7109375" style="2" customWidth="1"/>
    <col min="15" max="15" width="12.140625" style="2" customWidth="1"/>
    <col min="16" max="16384" width="10.140625" style="2"/>
  </cols>
  <sheetData>
    <row r="1" spans="1:15" x14ac:dyDescent="0.25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13">
        <v>11</v>
      </c>
      <c r="L1" s="3">
        <v>12</v>
      </c>
      <c r="M1" s="3">
        <v>13</v>
      </c>
      <c r="N1" s="3">
        <v>14</v>
      </c>
      <c r="O1" s="3">
        <v>15</v>
      </c>
    </row>
    <row r="2" spans="1:15" s="1" customFormat="1" ht="28.5" customHeight="1" x14ac:dyDescent="0.2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5</v>
      </c>
      <c r="G2" s="24" t="s">
        <v>6</v>
      </c>
      <c r="H2" s="25" t="s">
        <v>7</v>
      </c>
      <c r="I2" s="24" t="s">
        <v>8</v>
      </c>
      <c r="J2" s="24"/>
      <c r="K2" s="24" t="s">
        <v>9</v>
      </c>
      <c r="L2" s="24"/>
      <c r="M2" s="24"/>
      <c r="N2" s="24" t="s">
        <v>15</v>
      </c>
      <c r="O2" s="24" t="s">
        <v>16</v>
      </c>
    </row>
    <row r="3" spans="1:15" ht="25.5" x14ac:dyDescent="0.25">
      <c r="A3" s="24"/>
      <c r="B3" s="24"/>
      <c r="C3" s="24"/>
      <c r="D3" s="24"/>
      <c r="E3" s="24"/>
      <c r="F3" s="24"/>
      <c r="G3" s="24"/>
      <c r="H3" s="25"/>
      <c r="I3" s="4" t="s">
        <v>10</v>
      </c>
      <c r="J3" s="14" t="s">
        <v>11</v>
      </c>
      <c r="K3" s="10" t="s">
        <v>12</v>
      </c>
      <c r="L3" s="15" t="s">
        <v>13</v>
      </c>
      <c r="M3" s="4" t="s">
        <v>14</v>
      </c>
      <c r="N3" s="24"/>
      <c r="O3" s="24"/>
    </row>
    <row r="4" spans="1:15" s="9" customFormat="1" x14ac:dyDescent="0.25">
      <c r="A4" s="7"/>
      <c r="B4" s="7"/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8" t="s">
        <v>24</v>
      </c>
      <c r="J4" s="8" t="s">
        <v>24</v>
      </c>
      <c r="K4" s="11" t="s">
        <v>25</v>
      </c>
      <c r="L4" s="7" t="s">
        <v>25</v>
      </c>
      <c r="M4" s="8" t="s">
        <v>25</v>
      </c>
      <c r="N4" s="7" t="s">
        <v>25</v>
      </c>
      <c r="O4" s="7" t="s">
        <v>25</v>
      </c>
    </row>
    <row r="5" spans="1:15" x14ac:dyDescent="0.25">
      <c r="A5" s="5">
        <v>1</v>
      </c>
      <c r="B5" s="6">
        <v>0.3</v>
      </c>
      <c r="C5" s="6">
        <f>SQRT(B5)*0.3</f>
        <v>0.16431676725154981</v>
      </c>
      <c r="D5" s="13">
        <v>15</v>
      </c>
      <c r="E5" s="6">
        <v>3</v>
      </c>
      <c r="F5" s="6">
        <f>(D5^(-4.75))*(C5^(1.75))*(10^6)*8.69</f>
        <v>0.95505765428031819</v>
      </c>
      <c r="G5" s="6"/>
      <c r="H5" s="6">
        <f>10*G5</f>
        <v>0</v>
      </c>
      <c r="I5" s="6"/>
      <c r="J5" s="6">
        <f>I5</f>
        <v>0</v>
      </c>
      <c r="K5" s="6">
        <f>F5*J5</f>
        <v>0</v>
      </c>
      <c r="L5" s="6">
        <v>0</v>
      </c>
      <c r="M5" s="6">
        <f>K5+L5</f>
        <v>0</v>
      </c>
      <c r="N5" s="6">
        <f>H5-M5</f>
        <v>0</v>
      </c>
      <c r="O5" s="3" t="s">
        <v>31</v>
      </c>
    </row>
    <row r="6" spans="1:15" x14ac:dyDescent="0.25">
      <c r="A6" s="5">
        <v>2</v>
      </c>
      <c r="B6" s="6">
        <v>0.6</v>
      </c>
      <c r="C6" s="6">
        <f t="shared" ref="C6:C27" si="0">SQRT(B6)*0.3</f>
        <v>0.232379000772445</v>
      </c>
      <c r="D6" s="13">
        <v>20</v>
      </c>
      <c r="E6" s="6">
        <v>3</v>
      </c>
      <c r="F6" s="6">
        <f t="shared" ref="F6:F24" si="1">(D6^(-4.75))*(C6^(1.75))*(10^6)*8.69</f>
        <v>0.44665462657151028</v>
      </c>
      <c r="G6" s="6"/>
      <c r="H6" s="6">
        <f t="shared" ref="H6:H24" si="2">10*G6</f>
        <v>0</v>
      </c>
      <c r="I6" s="6"/>
      <c r="J6" s="6">
        <f t="shared" ref="J6:J24" si="3">I6</f>
        <v>0</v>
      </c>
      <c r="K6" s="6">
        <f t="shared" ref="K6:K24" si="4">F6*J6</f>
        <v>0</v>
      </c>
      <c r="L6" s="6">
        <v>0</v>
      </c>
      <c r="M6" s="6">
        <f t="shared" ref="M6:M24" si="5">K6+L6</f>
        <v>0</v>
      </c>
      <c r="N6" s="6">
        <f t="shared" ref="N6:N24" si="6">H6-M6</f>
        <v>0</v>
      </c>
      <c r="O6" s="3" t="s">
        <v>31</v>
      </c>
    </row>
    <row r="7" spans="1:15" x14ac:dyDescent="0.25">
      <c r="A7" s="5">
        <v>3</v>
      </c>
      <c r="B7" s="6">
        <v>0.9</v>
      </c>
      <c r="C7" s="6">
        <f t="shared" si="0"/>
        <v>0.28460498941515411</v>
      </c>
      <c r="D7" s="13">
        <v>20</v>
      </c>
      <c r="E7" s="6">
        <v>3</v>
      </c>
      <c r="F7" s="6">
        <f t="shared" si="1"/>
        <v>0.63687131511195494</v>
      </c>
      <c r="G7" s="6"/>
      <c r="H7" s="6">
        <f t="shared" si="2"/>
        <v>0</v>
      </c>
      <c r="I7" s="6"/>
      <c r="J7" s="6">
        <f t="shared" si="3"/>
        <v>0</v>
      </c>
      <c r="K7" s="6">
        <f t="shared" si="4"/>
        <v>0</v>
      </c>
      <c r="L7" s="6">
        <v>0</v>
      </c>
      <c r="M7" s="6">
        <f t="shared" si="5"/>
        <v>0</v>
      </c>
      <c r="N7" s="6">
        <f t="shared" si="6"/>
        <v>0</v>
      </c>
      <c r="O7" s="3" t="s">
        <v>31</v>
      </c>
    </row>
    <row r="8" spans="1:15" x14ac:dyDescent="0.25">
      <c r="A8" s="5">
        <v>4</v>
      </c>
      <c r="B8" s="6">
        <v>1.2</v>
      </c>
      <c r="C8" s="6">
        <f t="shared" si="0"/>
        <v>0.32863353450309962</v>
      </c>
      <c r="D8" s="13">
        <v>20</v>
      </c>
      <c r="E8" s="6">
        <v>3</v>
      </c>
      <c r="F8" s="6">
        <f t="shared" si="1"/>
        <v>0.81916819696429466</v>
      </c>
      <c r="G8" s="6"/>
      <c r="H8" s="6">
        <f t="shared" si="2"/>
        <v>0</v>
      </c>
      <c r="I8" s="6"/>
      <c r="J8" s="6">
        <f t="shared" si="3"/>
        <v>0</v>
      </c>
      <c r="K8" s="6">
        <f t="shared" si="4"/>
        <v>0</v>
      </c>
      <c r="L8" s="6">
        <v>0</v>
      </c>
      <c r="M8" s="6">
        <f t="shared" si="5"/>
        <v>0</v>
      </c>
      <c r="N8" s="6">
        <f t="shared" si="6"/>
        <v>0</v>
      </c>
      <c r="O8" s="3" t="s">
        <v>31</v>
      </c>
    </row>
    <row r="9" spans="1:15" x14ac:dyDescent="0.25">
      <c r="A9" s="5">
        <v>5</v>
      </c>
      <c r="B9" s="6">
        <v>1.5</v>
      </c>
      <c r="C9" s="6">
        <f t="shared" si="0"/>
        <v>0.36742346141747667</v>
      </c>
      <c r="D9" s="13">
        <v>20</v>
      </c>
      <c r="E9" s="6">
        <v>3</v>
      </c>
      <c r="F9" s="6">
        <f t="shared" si="1"/>
        <v>0.99579363153922806</v>
      </c>
      <c r="G9" s="6"/>
      <c r="H9" s="6">
        <f t="shared" si="2"/>
        <v>0</v>
      </c>
      <c r="I9" s="6"/>
      <c r="J9" s="6">
        <f t="shared" si="3"/>
        <v>0</v>
      </c>
      <c r="K9" s="6">
        <f t="shared" si="4"/>
        <v>0</v>
      </c>
      <c r="L9" s="6">
        <v>0</v>
      </c>
      <c r="M9" s="6">
        <f t="shared" si="5"/>
        <v>0</v>
      </c>
      <c r="N9" s="6">
        <f t="shared" si="6"/>
        <v>0</v>
      </c>
      <c r="O9" s="3" t="s">
        <v>31</v>
      </c>
    </row>
    <row r="10" spans="1:15" x14ac:dyDescent="0.25">
      <c r="A10" s="5">
        <v>6</v>
      </c>
      <c r="B10" s="6">
        <v>1.8</v>
      </c>
      <c r="C10" s="6">
        <f t="shared" si="0"/>
        <v>0.40249223594996214</v>
      </c>
      <c r="D10" s="13">
        <v>20</v>
      </c>
      <c r="E10" s="6">
        <v>3</v>
      </c>
      <c r="F10" s="6">
        <f t="shared" si="1"/>
        <v>1.1680271419174779</v>
      </c>
      <c r="G10" s="6"/>
      <c r="H10" s="6">
        <f t="shared" si="2"/>
        <v>0</v>
      </c>
      <c r="I10" s="6"/>
      <c r="J10" s="6">
        <f t="shared" si="3"/>
        <v>0</v>
      </c>
      <c r="K10" s="6">
        <f t="shared" si="4"/>
        <v>0</v>
      </c>
      <c r="L10" s="6">
        <v>0</v>
      </c>
      <c r="M10" s="6">
        <f t="shared" si="5"/>
        <v>0</v>
      </c>
      <c r="N10" s="6">
        <f t="shared" si="6"/>
        <v>0</v>
      </c>
      <c r="O10" s="3" t="s">
        <v>31</v>
      </c>
    </row>
    <row r="11" spans="1:15" x14ac:dyDescent="0.25">
      <c r="A11" s="5">
        <v>7</v>
      </c>
      <c r="B11" s="6">
        <v>0.3</v>
      </c>
      <c r="C11" s="6">
        <f t="shared" si="0"/>
        <v>0.16431676725154981</v>
      </c>
      <c r="D11" s="13">
        <v>15</v>
      </c>
      <c r="E11" s="6">
        <v>3</v>
      </c>
      <c r="F11" s="6">
        <f t="shared" si="1"/>
        <v>0.95505765428031819</v>
      </c>
      <c r="G11" s="6"/>
      <c r="H11" s="6">
        <f t="shared" si="2"/>
        <v>0</v>
      </c>
      <c r="I11" s="6"/>
      <c r="J11" s="6">
        <f t="shared" si="3"/>
        <v>0</v>
      </c>
      <c r="K11" s="6">
        <f t="shared" si="4"/>
        <v>0</v>
      </c>
      <c r="L11" s="6">
        <v>0</v>
      </c>
      <c r="M11" s="6">
        <f t="shared" si="5"/>
        <v>0</v>
      </c>
      <c r="N11" s="6">
        <f t="shared" si="6"/>
        <v>0</v>
      </c>
      <c r="O11" s="3" t="s">
        <v>31</v>
      </c>
    </row>
    <row r="12" spans="1:15" x14ac:dyDescent="0.25">
      <c r="A12" s="5">
        <v>8</v>
      </c>
      <c r="B12" s="6">
        <v>0.6</v>
      </c>
      <c r="C12" s="6">
        <f t="shared" si="0"/>
        <v>0.232379000772445</v>
      </c>
      <c r="D12" s="13">
        <v>20</v>
      </c>
      <c r="E12" s="6">
        <v>3</v>
      </c>
      <c r="F12" s="6">
        <f t="shared" si="1"/>
        <v>0.44665462657151028</v>
      </c>
      <c r="G12" s="6"/>
      <c r="H12" s="6">
        <f t="shared" si="2"/>
        <v>0</v>
      </c>
      <c r="I12" s="6"/>
      <c r="J12" s="6">
        <f t="shared" si="3"/>
        <v>0</v>
      </c>
      <c r="K12" s="6">
        <f t="shared" si="4"/>
        <v>0</v>
      </c>
      <c r="L12" s="6">
        <v>0</v>
      </c>
      <c r="M12" s="6">
        <f t="shared" si="5"/>
        <v>0</v>
      </c>
      <c r="N12" s="6">
        <f t="shared" si="6"/>
        <v>0</v>
      </c>
      <c r="O12" s="3" t="s">
        <v>31</v>
      </c>
    </row>
    <row r="13" spans="1:15" x14ac:dyDescent="0.25">
      <c r="A13" s="5">
        <v>9</v>
      </c>
      <c r="B13" s="6">
        <v>0.9</v>
      </c>
      <c r="C13" s="6">
        <f t="shared" si="0"/>
        <v>0.28460498941515411</v>
      </c>
      <c r="D13" s="13">
        <v>20</v>
      </c>
      <c r="E13" s="6">
        <v>3</v>
      </c>
      <c r="F13" s="6">
        <f t="shared" si="1"/>
        <v>0.63687131511195494</v>
      </c>
      <c r="G13" s="6"/>
      <c r="H13" s="6">
        <f t="shared" si="2"/>
        <v>0</v>
      </c>
      <c r="I13" s="6"/>
      <c r="J13" s="6">
        <f t="shared" si="3"/>
        <v>0</v>
      </c>
      <c r="K13" s="6">
        <f t="shared" si="4"/>
        <v>0</v>
      </c>
      <c r="L13" s="6">
        <v>0</v>
      </c>
      <c r="M13" s="6">
        <f t="shared" si="5"/>
        <v>0</v>
      </c>
      <c r="N13" s="6">
        <f t="shared" si="6"/>
        <v>0</v>
      </c>
      <c r="O13" s="3" t="s">
        <v>31</v>
      </c>
    </row>
    <row r="14" spans="1:15" x14ac:dyDescent="0.25">
      <c r="A14" s="5">
        <v>10</v>
      </c>
      <c r="B14" s="6">
        <v>1.2</v>
      </c>
      <c r="C14" s="6">
        <f t="shared" si="0"/>
        <v>0.32863353450309962</v>
      </c>
      <c r="D14" s="13">
        <v>20</v>
      </c>
      <c r="E14" s="6">
        <v>3</v>
      </c>
      <c r="F14" s="6">
        <f t="shared" si="1"/>
        <v>0.81916819696429466</v>
      </c>
      <c r="G14" s="6"/>
      <c r="H14" s="6">
        <f t="shared" si="2"/>
        <v>0</v>
      </c>
      <c r="I14" s="6"/>
      <c r="J14" s="6">
        <f t="shared" si="3"/>
        <v>0</v>
      </c>
      <c r="K14" s="6">
        <f t="shared" si="4"/>
        <v>0</v>
      </c>
      <c r="L14" s="6">
        <v>0</v>
      </c>
      <c r="M14" s="6">
        <f t="shared" si="5"/>
        <v>0</v>
      </c>
      <c r="N14" s="6">
        <f t="shared" si="6"/>
        <v>0</v>
      </c>
      <c r="O14" s="3" t="s">
        <v>31</v>
      </c>
    </row>
    <row r="15" spans="1:15" x14ac:dyDescent="0.25">
      <c r="A15" s="5">
        <v>11</v>
      </c>
      <c r="B15" s="6">
        <v>1.5</v>
      </c>
      <c r="C15" s="6">
        <f t="shared" si="0"/>
        <v>0.36742346141747667</v>
      </c>
      <c r="D15" s="13">
        <v>20</v>
      </c>
      <c r="E15" s="6">
        <v>3</v>
      </c>
      <c r="F15" s="6">
        <f t="shared" si="1"/>
        <v>0.99579363153922806</v>
      </c>
      <c r="G15" s="6"/>
      <c r="H15" s="6">
        <f t="shared" si="2"/>
        <v>0</v>
      </c>
      <c r="I15" s="6"/>
      <c r="J15" s="6">
        <f t="shared" si="3"/>
        <v>0</v>
      </c>
      <c r="K15" s="6">
        <f t="shared" si="4"/>
        <v>0</v>
      </c>
      <c r="L15" s="6">
        <v>0</v>
      </c>
      <c r="M15" s="6">
        <f t="shared" si="5"/>
        <v>0</v>
      </c>
      <c r="N15" s="6">
        <f t="shared" si="6"/>
        <v>0</v>
      </c>
      <c r="O15" s="3" t="s">
        <v>31</v>
      </c>
    </row>
    <row r="16" spans="1:15" x14ac:dyDescent="0.25">
      <c r="A16" s="5">
        <v>12</v>
      </c>
      <c r="B16" s="6">
        <v>1.8</v>
      </c>
      <c r="C16" s="6">
        <f t="shared" si="0"/>
        <v>0.40249223594996214</v>
      </c>
      <c r="D16" s="13">
        <v>20</v>
      </c>
      <c r="E16" s="6">
        <v>3</v>
      </c>
      <c r="F16" s="6">
        <f t="shared" si="1"/>
        <v>1.1680271419174779</v>
      </c>
      <c r="G16" s="6"/>
      <c r="H16" s="6">
        <f t="shared" si="2"/>
        <v>0</v>
      </c>
      <c r="I16" s="6"/>
      <c r="J16" s="6">
        <f t="shared" si="3"/>
        <v>0</v>
      </c>
      <c r="K16" s="6">
        <f t="shared" si="4"/>
        <v>0</v>
      </c>
      <c r="L16" s="6">
        <v>0</v>
      </c>
      <c r="M16" s="6">
        <f t="shared" si="5"/>
        <v>0</v>
      </c>
      <c r="N16" s="6">
        <f t="shared" si="6"/>
        <v>0</v>
      </c>
      <c r="O16" s="3" t="s">
        <v>31</v>
      </c>
    </row>
    <row r="17" spans="1:15" x14ac:dyDescent="0.25">
      <c r="A17" s="5">
        <v>13</v>
      </c>
      <c r="B17" s="6">
        <v>2.1</v>
      </c>
      <c r="C17" s="6">
        <f t="shared" si="0"/>
        <v>0.43474130238568315</v>
      </c>
      <c r="D17" s="13">
        <v>20</v>
      </c>
      <c r="E17" s="6">
        <v>3</v>
      </c>
      <c r="F17" s="6">
        <f t="shared" si="1"/>
        <v>1.3366920826593145</v>
      </c>
      <c r="G17" s="6"/>
      <c r="H17" s="6">
        <f t="shared" si="2"/>
        <v>0</v>
      </c>
      <c r="I17" s="6"/>
      <c r="J17" s="6">
        <f t="shared" si="3"/>
        <v>0</v>
      </c>
      <c r="K17" s="6">
        <f t="shared" si="4"/>
        <v>0</v>
      </c>
      <c r="L17" s="6">
        <v>0</v>
      </c>
      <c r="M17" s="6">
        <f t="shared" si="5"/>
        <v>0</v>
      </c>
      <c r="N17" s="6">
        <f t="shared" si="6"/>
        <v>0</v>
      </c>
      <c r="O17" s="3" t="s">
        <v>31</v>
      </c>
    </row>
    <row r="18" spans="1:15" x14ac:dyDescent="0.25">
      <c r="A18" s="5">
        <v>14</v>
      </c>
      <c r="B18" s="6">
        <v>0.1</v>
      </c>
      <c r="C18" s="6">
        <f t="shared" si="0"/>
        <v>9.4868329805051374E-2</v>
      </c>
      <c r="D18" s="13">
        <v>15</v>
      </c>
      <c r="E18" s="6">
        <v>3</v>
      </c>
      <c r="F18" s="6">
        <f t="shared" si="1"/>
        <v>0.36521490350519298</v>
      </c>
      <c r="G18" s="6"/>
      <c r="H18" s="6">
        <f t="shared" si="2"/>
        <v>0</v>
      </c>
      <c r="I18" s="6"/>
      <c r="J18" s="6">
        <f t="shared" si="3"/>
        <v>0</v>
      </c>
      <c r="K18" s="6">
        <f t="shared" si="4"/>
        <v>0</v>
      </c>
      <c r="L18" s="6">
        <v>0</v>
      </c>
      <c r="M18" s="6">
        <f t="shared" si="5"/>
        <v>0</v>
      </c>
      <c r="N18" s="6">
        <f t="shared" si="6"/>
        <v>0</v>
      </c>
      <c r="O18" s="3" t="s">
        <v>31</v>
      </c>
    </row>
    <row r="19" spans="1:15" x14ac:dyDescent="0.25">
      <c r="A19" s="5">
        <v>15</v>
      </c>
      <c r="B19" s="6">
        <v>0.2</v>
      </c>
      <c r="C19" s="6">
        <f t="shared" si="0"/>
        <v>0.13416407864998736</v>
      </c>
      <c r="D19" s="13">
        <v>15</v>
      </c>
      <c r="E19" s="6">
        <v>3</v>
      </c>
      <c r="F19" s="6">
        <f t="shared" si="1"/>
        <v>0.66980708630573171</v>
      </c>
      <c r="G19" s="6"/>
      <c r="H19" s="6">
        <f t="shared" si="2"/>
        <v>0</v>
      </c>
      <c r="I19" s="6"/>
      <c r="J19" s="6">
        <f t="shared" si="3"/>
        <v>0</v>
      </c>
      <c r="K19" s="6">
        <f t="shared" si="4"/>
        <v>0</v>
      </c>
      <c r="L19" s="6">
        <v>0</v>
      </c>
      <c r="M19" s="6">
        <f t="shared" si="5"/>
        <v>0</v>
      </c>
      <c r="N19" s="6">
        <f t="shared" si="6"/>
        <v>0</v>
      </c>
      <c r="O19" s="3" t="s">
        <v>31</v>
      </c>
    </row>
    <row r="20" spans="1:15" x14ac:dyDescent="0.25">
      <c r="A20" s="5">
        <v>16</v>
      </c>
      <c r="B20" s="6">
        <v>0.3</v>
      </c>
      <c r="C20" s="6">
        <f t="shared" si="0"/>
        <v>0.16431676725154981</v>
      </c>
      <c r="D20" s="13">
        <v>15</v>
      </c>
      <c r="E20" s="6">
        <v>3</v>
      </c>
      <c r="F20" s="6">
        <f t="shared" si="1"/>
        <v>0.95505765428031819</v>
      </c>
      <c r="G20" s="6"/>
      <c r="H20" s="6">
        <f t="shared" si="2"/>
        <v>0</v>
      </c>
      <c r="I20" s="6"/>
      <c r="J20" s="6">
        <f t="shared" si="3"/>
        <v>0</v>
      </c>
      <c r="K20" s="6">
        <f t="shared" si="4"/>
        <v>0</v>
      </c>
      <c r="L20" s="6">
        <v>0</v>
      </c>
      <c r="M20" s="6">
        <f t="shared" si="5"/>
        <v>0</v>
      </c>
      <c r="N20" s="6">
        <f t="shared" si="6"/>
        <v>0</v>
      </c>
      <c r="O20" s="3" t="s">
        <v>31</v>
      </c>
    </row>
    <row r="21" spans="1:15" x14ac:dyDescent="0.25">
      <c r="A21" s="5">
        <v>17</v>
      </c>
      <c r="B21" s="6">
        <v>0.6</v>
      </c>
      <c r="C21" s="6">
        <f t="shared" si="0"/>
        <v>0.232379000772445</v>
      </c>
      <c r="D21" s="13">
        <v>20</v>
      </c>
      <c r="E21" s="6">
        <v>3</v>
      </c>
      <c r="F21" s="6">
        <f t="shared" si="1"/>
        <v>0.44665462657151028</v>
      </c>
      <c r="G21" s="6"/>
      <c r="H21" s="6">
        <f t="shared" si="2"/>
        <v>0</v>
      </c>
      <c r="I21" s="6"/>
      <c r="J21" s="6">
        <f t="shared" si="3"/>
        <v>0</v>
      </c>
      <c r="K21" s="6">
        <f t="shared" si="4"/>
        <v>0</v>
      </c>
      <c r="L21" s="6">
        <v>0</v>
      </c>
      <c r="M21" s="6">
        <f t="shared" si="5"/>
        <v>0</v>
      </c>
      <c r="N21" s="6">
        <f t="shared" si="6"/>
        <v>0</v>
      </c>
      <c r="O21" s="3" t="s">
        <v>31</v>
      </c>
    </row>
    <row r="22" spans="1:15" x14ac:dyDescent="0.25">
      <c r="A22" s="5">
        <v>18</v>
      </c>
      <c r="B22" s="6">
        <v>0.9</v>
      </c>
      <c r="C22" s="6">
        <f t="shared" si="0"/>
        <v>0.28460498941515411</v>
      </c>
      <c r="D22" s="13">
        <v>20</v>
      </c>
      <c r="E22" s="6">
        <v>3</v>
      </c>
      <c r="F22" s="6">
        <f t="shared" si="1"/>
        <v>0.63687131511195494</v>
      </c>
      <c r="G22" s="6"/>
      <c r="H22" s="6">
        <f t="shared" si="2"/>
        <v>0</v>
      </c>
      <c r="I22" s="6"/>
      <c r="J22" s="6">
        <f t="shared" si="3"/>
        <v>0</v>
      </c>
      <c r="K22" s="6">
        <f t="shared" si="4"/>
        <v>0</v>
      </c>
      <c r="L22" s="6">
        <v>0</v>
      </c>
      <c r="M22" s="6">
        <f t="shared" si="5"/>
        <v>0</v>
      </c>
      <c r="N22" s="6">
        <f t="shared" si="6"/>
        <v>0</v>
      </c>
      <c r="O22" s="3" t="s">
        <v>31</v>
      </c>
    </row>
    <row r="23" spans="1:15" x14ac:dyDescent="0.25">
      <c r="A23" s="5">
        <v>19</v>
      </c>
      <c r="B23" s="6">
        <v>1.2</v>
      </c>
      <c r="C23" s="6">
        <f t="shared" si="0"/>
        <v>0.32863353450309962</v>
      </c>
      <c r="D23" s="13">
        <v>20</v>
      </c>
      <c r="E23" s="6">
        <v>3</v>
      </c>
      <c r="F23" s="6">
        <f t="shared" si="1"/>
        <v>0.81916819696429466</v>
      </c>
      <c r="G23" s="6"/>
      <c r="H23" s="6">
        <f t="shared" si="2"/>
        <v>0</v>
      </c>
      <c r="I23" s="6"/>
      <c r="J23" s="6">
        <f t="shared" si="3"/>
        <v>0</v>
      </c>
      <c r="K23" s="6">
        <f t="shared" si="4"/>
        <v>0</v>
      </c>
      <c r="L23" s="6">
        <v>0</v>
      </c>
      <c r="M23" s="6">
        <f t="shared" si="5"/>
        <v>0</v>
      </c>
      <c r="N23" s="6">
        <f t="shared" si="6"/>
        <v>0</v>
      </c>
      <c r="O23" s="3" t="s">
        <v>31</v>
      </c>
    </row>
    <row r="24" spans="1:15" x14ac:dyDescent="0.25">
      <c r="A24" s="5">
        <v>20</v>
      </c>
      <c r="B24" s="6">
        <v>1.5</v>
      </c>
      <c r="C24" s="6">
        <f t="shared" si="0"/>
        <v>0.36742346141747667</v>
      </c>
      <c r="D24" s="13">
        <v>20</v>
      </c>
      <c r="E24" s="6">
        <v>3</v>
      </c>
      <c r="F24" s="6">
        <f t="shared" si="1"/>
        <v>0.99579363153922806</v>
      </c>
      <c r="G24" s="6"/>
      <c r="H24" s="6">
        <f t="shared" si="2"/>
        <v>0</v>
      </c>
      <c r="I24" s="6"/>
      <c r="J24" s="6">
        <f t="shared" si="3"/>
        <v>0</v>
      </c>
      <c r="K24" s="6">
        <f t="shared" si="4"/>
        <v>0</v>
      </c>
      <c r="L24" s="6">
        <v>0</v>
      </c>
      <c r="M24" s="6">
        <f t="shared" si="5"/>
        <v>0</v>
      </c>
      <c r="N24" s="6">
        <f t="shared" si="6"/>
        <v>0</v>
      </c>
      <c r="O24" s="3" t="s">
        <v>31</v>
      </c>
    </row>
    <row r="25" spans="1:15" x14ac:dyDescent="0.25">
      <c r="A25" s="5">
        <v>21</v>
      </c>
      <c r="B25" s="6">
        <v>0.3</v>
      </c>
      <c r="C25" s="6">
        <f t="shared" si="0"/>
        <v>0.16431676725154981</v>
      </c>
      <c r="D25" s="13">
        <v>15</v>
      </c>
      <c r="E25" s="6">
        <v>3</v>
      </c>
      <c r="F25" s="6">
        <f t="shared" ref="F25:F27" si="7">(D25^(-4.75))*(C25^(1.75))*(10^6)*8.69</f>
        <v>0.95505765428031819</v>
      </c>
      <c r="G25" s="6"/>
      <c r="H25" s="6">
        <f t="shared" ref="H25:H27" si="8">10*G25</f>
        <v>0</v>
      </c>
      <c r="I25" s="6"/>
      <c r="J25" s="6">
        <f t="shared" ref="J25:J27" si="9">I25</f>
        <v>0</v>
      </c>
      <c r="K25" s="6">
        <f t="shared" ref="K25:K27" si="10">F25*J25</f>
        <v>0</v>
      </c>
      <c r="L25" s="6">
        <v>0</v>
      </c>
      <c r="M25" s="6">
        <f t="shared" ref="M25:M27" si="11">K25+L25</f>
        <v>0</v>
      </c>
      <c r="N25" s="6">
        <f t="shared" ref="N25:N27" si="12">H25-M25</f>
        <v>0</v>
      </c>
      <c r="O25" s="3" t="s">
        <v>31</v>
      </c>
    </row>
    <row r="26" spans="1:15" x14ac:dyDescent="0.25">
      <c r="A26" s="5">
        <v>22</v>
      </c>
      <c r="B26" s="6">
        <v>0.6</v>
      </c>
      <c r="C26" s="6">
        <f t="shared" si="0"/>
        <v>0.232379000772445</v>
      </c>
      <c r="D26" s="13">
        <v>20</v>
      </c>
      <c r="E26" s="6">
        <v>3</v>
      </c>
      <c r="F26" s="6">
        <f t="shared" si="7"/>
        <v>0.44665462657151028</v>
      </c>
      <c r="G26" s="6"/>
      <c r="H26" s="6">
        <f t="shared" si="8"/>
        <v>0</v>
      </c>
      <c r="I26" s="6"/>
      <c r="J26" s="6">
        <f t="shared" si="9"/>
        <v>0</v>
      </c>
      <c r="K26" s="6">
        <f t="shared" si="10"/>
        <v>0</v>
      </c>
      <c r="L26" s="6">
        <v>0</v>
      </c>
      <c r="M26" s="6">
        <f t="shared" si="11"/>
        <v>0</v>
      </c>
      <c r="N26" s="6">
        <f t="shared" si="12"/>
        <v>0</v>
      </c>
      <c r="O26" s="3" t="s">
        <v>31</v>
      </c>
    </row>
    <row r="27" spans="1:15" x14ac:dyDescent="0.25">
      <c r="A27" s="5">
        <v>23</v>
      </c>
      <c r="B27" s="6">
        <v>0.9</v>
      </c>
      <c r="C27" s="6">
        <f t="shared" si="0"/>
        <v>0.28460498941515411</v>
      </c>
      <c r="D27" s="13">
        <v>20</v>
      </c>
      <c r="E27" s="6">
        <v>3</v>
      </c>
      <c r="F27" s="6">
        <f t="shared" si="7"/>
        <v>0.63687131511195494</v>
      </c>
      <c r="G27" s="6"/>
      <c r="H27" s="6">
        <f t="shared" si="8"/>
        <v>0</v>
      </c>
      <c r="I27" s="6"/>
      <c r="J27" s="6">
        <f t="shared" si="9"/>
        <v>0</v>
      </c>
      <c r="K27" s="6">
        <f t="shared" si="10"/>
        <v>0</v>
      </c>
      <c r="L27" s="6">
        <v>0</v>
      </c>
      <c r="M27" s="6">
        <f t="shared" si="11"/>
        <v>0</v>
      </c>
      <c r="N27" s="6">
        <f t="shared" si="12"/>
        <v>0</v>
      </c>
      <c r="O27" s="3" t="s">
        <v>31</v>
      </c>
    </row>
    <row r="28" spans="1:15" x14ac:dyDescent="0.25">
      <c r="A28" s="5">
        <v>24</v>
      </c>
      <c r="B28" s="6">
        <v>1.2</v>
      </c>
      <c r="C28" s="6">
        <f t="shared" ref="C28:C91" si="13">SQRT(B28)*0.3</f>
        <v>0.32863353450309962</v>
      </c>
      <c r="D28" s="13">
        <v>20</v>
      </c>
      <c r="E28" s="6">
        <v>3</v>
      </c>
      <c r="F28" s="6">
        <f t="shared" ref="F28:F91" si="14">(D28^(-4.75))*(C28^(1.75))*(10^6)*8.69</f>
        <v>0.81916819696429466</v>
      </c>
      <c r="G28" s="6"/>
      <c r="H28" s="6">
        <f t="shared" ref="H28:H91" si="15">10*G28</f>
        <v>0</v>
      </c>
      <c r="I28" s="6"/>
      <c r="J28" s="6">
        <f t="shared" ref="J28:J91" si="16">I28</f>
        <v>0</v>
      </c>
      <c r="K28" s="6">
        <f t="shared" ref="K28:K91" si="17">F28*J28</f>
        <v>0</v>
      </c>
      <c r="L28" s="6">
        <v>1</v>
      </c>
      <c r="M28" s="6">
        <f t="shared" ref="M28:M91" si="18">K28+L28</f>
        <v>1</v>
      </c>
      <c r="N28" s="6">
        <f t="shared" ref="N28:N91" si="19">H28-M28</f>
        <v>-1</v>
      </c>
      <c r="O28" s="3" t="s">
        <v>31</v>
      </c>
    </row>
    <row r="29" spans="1:15" x14ac:dyDescent="0.25">
      <c r="A29" s="5">
        <v>25</v>
      </c>
      <c r="B29" s="6">
        <v>1.5</v>
      </c>
      <c r="C29" s="6">
        <f t="shared" si="13"/>
        <v>0.36742346141747667</v>
      </c>
      <c r="D29" s="13">
        <v>20</v>
      </c>
      <c r="E29" s="6">
        <v>3</v>
      </c>
      <c r="F29" s="6">
        <f t="shared" si="14"/>
        <v>0.99579363153922806</v>
      </c>
      <c r="G29" s="6"/>
      <c r="H29" s="6">
        <f t="shared" si="15"/>
        <v>0</v>
      </c>
      <c r="I29" s="6"/>
      <c r="J29" s="6">
        <f t="shared" si="16"/>
        <v>0</v>
      </c>
      <c r="K29" s="6">
        <f t="shared" si="17"/>
        <v>0</v>
      </c>
      <c r="L29" s="6">
        <v>2</v>
      </c>
      <c r="M29" s="6">
        <f t="shared" si="18"/>
        <v>2</v>
      </c>
      <c r="N29" s="6">
        <f t="shared" si="19"/>
        <v>-2</v>
      </c>
      <c r="O29" s="3" t="s">
        <v>31</v>
      </c>
    </row>
    <row r="30" spans="1:15" x14ac:dyDescent="0.25">
      <c r="A30" s="5">
        <v>26</v>
      </c>
      <c r="B30" s="6">
        <v>1.8</v>
      </c>
      <c r="C30" s="6">
        <f t="shared" si="13"/>
        <v>0.40249223594996214</v>
      </c>
      <c r="D30" s="13">
        <v>20</v>
      </c>
      <c r="E30" s="6">
        <v>3</v>
      </c>
      <c r="F30" s="6">
        <f t="shared" si="14"/>
        <v>1.1680271419174779</v>
      </c>
      <c r="G30" s="6"/>
      <c r="H30" s="6">
        <f t="shared" si="15"/>
        <v>0</v>
      </c>
      <c r="I30" s="6"/>
      <c r="J30" s="6">
        <f t="shared" si="16"/>
        <v>0</v>
      </c>
      <c r="K30" s="6">
        <f t="shared" si="17"/>
        <v>0</v>
      </c>
      <c r="L30" s="6">
        <v>3</v>
      </c>
      <c r="M30" s="6">
        <f t="shared" si="18"/>
        <v>3</v>
      </c>
      <c r="N30" s="6">
        <f t="shared" si="19"/>
        <v>-3</v>
      </c>
      <c r="O30" s="3" t="s">
        <v>31</v>
      </c>
    </row>
    <row r="31" spans="1:15" x14ac:dyDescent="0.25">
      <c r="A31" s="5">
        <v>27</v>
      </c>
      <c r="B31" s="6">
        <v>2.1</v>
      </c>
      <c r="C31" s="6">
        <f t="shared" si="13"/>
        <v>0.43474130238568315</v>
      </c>
      <c r="D31" s="13">
        <v>20</v>
      </c>
      <c r="E31" s="6">
        <v>3</v>
      </c>
      <c r="F31" s="6">
        <f t="shared" si="14"/>
        <v>1.3366920826593145</v>
      </c>
      <c r="G31" s="6"/>
      <c r="H31" s="6">
        <f t="shared" si="15"/>
        <v>0</v>
      </c>
      <c r="I31" s="6"/>
      <c r="J31" s="6">
        <f t="shared" si="16"/>
        <v>0</v>
      </c>
      <c r="K31" s="6">
        <f t="shared" si="17"/>
        <v>0</v>
      </c>
      <c r="L31" s="6">
        <v>4</v>
      </c>
      <c r="M31" s="6">
        <f t="shared" si="18"/>
        <v>4</v>
      </c>
      <c r="N31" s="6">
        <f t="shared" si="19"/>
        <v>-4</v>
      </c>
      <c r="O31" s="3" t="s">
        <v>31</v>
      </c>
    </row>
    <row r="32" spans="1:15" x14ac:dyDescent="0.25">
      <c r="A32" s="5">
        <v>28</v>
      </c>
      <c r="B32" s="6">
        <v>2.4</v>
      </c>
      <c r="C32" s="6">
        <f t="shared" si="13"/>
        <v>0.46475800154489</v>
      </c>
      <c r="D32" s="13">
        <v>20</v>
      </c>
      <c r="E32" s="6">
        <v>3</v>
      </c>
      <c r="F32" s="6">
        <f t="shared" si="14"/>
        <v>1.502361097361878</v>
      </c>
      <c r="G32" s="6"/>
      <c r="H32" s="6">
        <f t="shared" si="15"/>
        <v>0</v>
      </c>
      <c r="I32" s="6"/>
      <c r="J32" s="6">
        <f t="shared" si="16"/>
        <v>0</v>
      </c>
      <c r="K32" s="6">
        <f t="shared" si="17"/>
        <v>0</v>
      </c>
      <c r="L32" s="6">
        <v>5</v>
      </c>
      <c r="M32" s="6">
        <f t="shared" si="18"/>
        <v>5</v>
      </c>
      <c r="N32" s="6">
        <f t="shared" si="19"/>
        <v>-5</v>
      </c>
      <c r="O32" s="3" t="s">
        <v>31</v>
      </c>
    </row>
    <row r="33" spans="1:15" x14ac:dyDescent="0.25">
      <c r="A33" s="5">
        <v>29</v>
      </c>
      <c r="B33" s="6">
        <v>2.7</v>
      </c>
      <c r="C33" s="6">
        <f t="shared" si="13"/>
        <v>0.49295030175464949</v>
      </c>
      <c r="D33" s="13">
        <v>20</v>
      </c>
      <c r="E33" s="6">
        <v>3</v>
      </c>
      <c r="F33" s="6">
        <f t="shared" si="14"/>
        <v>1.6654545541584025</v>
      </c>
      <c r="G33" s="6"/>
      <c r="H33" s="6">
        <f t="shared" si="15"/>
        <v>0</v>
      </c>
      <c r="I33" s="6"/>
      <c r="J33" s="6">
        <f t="shared" si="16"/>
        <v>0</v>
      </c>
      <c r="K33" s="6">
        <f t="shared" si="17"/>
        <v>0</v>
      </c>
      <c r="L33" s="6">
        <v>6</v>
      </c>
      <c r="M33" s="6">
        <f t="shared" si="18"/>
        <v>6</v>
      </c>
      <c r="N33" s="6">
        <f t="shared" si="19"/>
        <v>-6</v>
      </c>
      <c r="O33" s="3" t="s">
        <v>31</v>
      </c>
    </row>
    <row r="34" spans="1:15" x14ac:dyDescent="0.25">
      <c r="A34" s="5">
        <v>30</v>
      </c>
      <c r="B34" s="6">
        <v>0.3</v>
      </c>
      <c r="C34" s="6">
        <f t="shared" si="13"/>
        <v>0.16431676725154981</v>
      </c>
      <c r="D34" s="13">
        <v>15</v>
      </c>
      <c r="E34" s="6">
        <v>3</v>
      </c>
      <c r="F34" s="6">
        <f t="shared" si="14"/>
        <v>0.95505765428031819</v>
      </c>
      <c r="G34" s="6"/>
      <c r="H34" s="6">
        <f t="shared" si="15"/>
        <v>0</v>
      </c>
      <c r="I34" s="6"/>
      <c r="J34" s="6">
        <f t="shared" si="16"/>
        <v>0</v>
      </c>
      <c r="K34" s="6">
        <f t="shared" si="17"/>
        <v>0</v>
      </c>
      <c r="L34" s="6">
        <v>7</v>
      </c>
      <c r="M34" s="6">
        <f t="shared" si="18"/>
        <v>7</v>
      </c>
      <c r="N34" s="6">
        <f t="shared" si="19"/>
        <v>-7</v>
      </c>
      <c r="O34" s="3" t="s">
        <v>31</v>
      </c>
    </row>
    <row r="35" spans="1:15" x14ac:dyDescent="0.25">
      <c r="A35" s="5">
        <v>31</v>
      </c>
      <c r="B35" s="6">
        <v>0.6</v>
      </c>
      <c r="C35" s="6">
        <f t="shared" si="13"/>
        <v>0.232379000772445</v>
      </c>
      <c r="D35" s="13">
        <v>20</v>
      </c>
      <c r="E35" s="6">
        <v>3</v>
      </c>
      <c r="F35" s="6">
        <f t="shared" si="14"/>
        <v>0.44665462657151028</v>
      </c>
      <c r="G35" s="6"/>
      <c r="H35" s="6">
        <f t="shared" si="15"/>
        <v>0</v>
      </c>
      <c r="I35" s="6"/>
      <c r="J35" s="6">
        <f t="shared" si="16"/>
        <v>0</v>
      </c>
      <c r="K35" s="6">
        <f t="shared" si="17"/>
        <v>0</v>
      </c>
      <c r="L35" s="6">
        <v>8</v>
      </c>
      <c r="M35" s="6">
        <f t="shared" si="18"/>
        <v>8</v>
      </c>
      <c r="N35" s="6">
        <f t="shared" si="19"/>
        <v>-8</v>
      </c>
      <c r="O35" s="3" t="s">
        <v>31</v>
      </c>
    </row>
    <row r="36" spans="1:15" x14ac:dyDescent="0.25">
      <c r="A36" s="5">
        <v>32</v>
      </c>
      <c r="B36" s="6">
        <v>0.9</v>
      </c>
      <c r="C36" s="6">
        <f t="shared" si="13"/>
        <v>0.28460498941515411</v>
      </c>
      <c r="D36" s="13">
        <v>20</v>
      </c>
      <c r="E36" s="6">
        <v>3</v>
      </c>
      <c r="F36" s="6">
        <f t="shared" si="14"/>
        <v>0.63687131511195494</v>
      </c>
      <c r="G36" s="6"/>
      <c r="H36" s="6">
        <f t="shared" si="15"/>
        <v>0</v>
      </c>
      <c r="I36" s="6"/>
      <c r="J36" s="6">
        <f t="shared" si="16"/>
        <v>0</v>
      </c>
      <c r="K36" s="6">
        <f t="shared" si="17"/>
        <v>0</v>
      </c>
      <c r="L36" s="6">
        <v>9</v>
      </c>
      <c r="M36" s="6">
        <f t="shared" si="18"/>
        <v>9</v>
      </c>
      <c r="N36" s="6">
        <f t="shared" si="19"/>
        <v>-9</v>
      </c>
      <c r="O36" s="3" t="s">
        <v>31</v>
      </c>
    </row>
    <row r="37" spans="1:15" x14ac:dyDescent="0.25">
      <c r="A37" s="5">
        <v>33</v>
      </c>
      <c r="B37" s="6">
        <v>1.2</v>
      </c>
      <c r="C37" s="6">
        <f t="shared" si="13"/>
        <v>0.32863353450309962</v>
      </c>
      <c r="D37" s="13">
        <v>20</v>
      </c>
      <c r="E37" s="6">
        <v>3</v>
      </c>
      <c r="F37" s="6">
        <f t="shared" si="14"/>
        <v>0.81916819696429466</v>
      </c>
      <c r="G37" s="6"/>
      <c r="H37" s="6">
        <f t="shared" si="15"/>
        <v>0</v>
      </c>
      <c r="I37" s="6"/>
      <c r="J37" s="6">
        <f t="shared" si="16"/>
        <v>0</v>
      </c>
      <c r="K37" s="6">
        <f t="shared" si="17"/>
        <v>0</v>
      </c>
      <c r="L37" s="6">
        <v>10</v>
      </c>
      <c r="M37" s="6">
        <f t="shared" si="18"/>
        <v>10</v>
      </c>
      <c r="N37" s="6">
        <f t="shared" si="19"/>
        <v>-10</v>
      </c>
      <c r="O37" s="3" t="s">
        <v>31</v>
      </c>
    </row>
    <row r="38" spans="1:15" x14ac:dyDescent="0.25">
      <c r="A38" s="5">
        <v>34</v>
      </c>
      <c r="B38" s="6">
        <v>1.5</v>
      </c>
      <c r="C38" s="6">
        <f t="shared" si="13"/>
        <v>0.36742346141747667</v>
      </c>
      <c r="D38" s="13">
        <v>20</v>
      </c>
      <c r="E38" s="6">
        <v>3</v>
      </c>
      <c r="F38" s="6">
        <f t="shared" si="14"/>
        <v>0.99579363153922806</v>
      </c>
      <c r="G38" s="6"/>
      <c r="H38" s="6">
        <f t="shared" si="15"/>
        <v>0</v>
      </c>
      <c r="I38" s="6"/>
      <c r="J38" s="6">
        <f t="shared" si="16"/>
        <v>0</v>
      </c>
      <c r="K38" s="6">
        <f t="shared" si="17"/>
        <v>0</v>
      </c>
      <c r="L38" s="6">
        <v>11</v>
      </c>
      <c r="M38" s="6">
        <f t="shared" si="18"/>
        <v>11</v>
      </c>
      <c r="N38" s="6">
        <f t="shared" si="19"/>
        <v>-11</v>
      </c>
      <c r="O38" s="3" t="s">
        <v>31</v>
      </c>
    </row>
    <row r="39" spans="1:15" x14ac:dyDescent="0.25">
      <c r="A39" s="5">
        <v>35</v>
      </c>
      <c r="B39" s="6">
        <v>1.8</v>
      </c>
      <c r="C39" s="6">
        <f t="shared" si="13"/>
        <v>0.40249223594996214</v>
      </c>
      <c r="D39" s="13">
        <v>20</v>
      </c>
      <c r="E39" s="6">
        <v>3</v>
      </c>
      <c r="F39" s="6">
        <f t="shared" si="14"/>
        <v>1.1680271419174779</v>
      </c>
      <c r="G39" s="6"/>
      <c r="H39" s="6">
        <f t="shared" si="15"/>
        <v>0</v>
      </c>
      <c r="I39" s="6"/>
      <c r="J39" s="6">
        <f t="shared" si="16"/>
        <v>0</v>
      </c>
      <c r="K39" s="6">
        <f t="shared" si="17"/>
        <v>0</v>
      </c>
      <c r="L39" s="6">
        <v>12</v>
      </c>
      <c r="M39" s="6">
        <f t="shared" si="18"/>
        <v>12</v>
      </c>
      <c r="N39" s="6">
        <f t="shared" si="19"/>
        <v>-12</v>
      </c>
      <c r="O39" s="3" t="s">
        <v>31</v>
      </c>
    </row>
    <row r="40" spans="1:15" x14ac:dyDescent="0.25">
      <c r="A40" s="5">
        <v>36</v>
      </c>
      <c r="B40" s="6">
        <v>0.3</v>
      </c>
      <c r="C40" s="6">
        <f t="shared" si="13"/>
        <v>0.16431676725154981</v>
      </c>
      <c r="D40" s="13">
        <v>15</v>
      </c>
      <c r="E40" s="6">
        <v>3</v>
      </c>
      <c r="F40" s="6">
        <f t="shared" si="14"/>
        <v>0.95505765428031819</v>
      </c>
      <c r="G40" s="6"/>
      <c r="H40" s="6">
        <f t="shared" si="15"/>
        <v>0</v>
      </c>
      <c r="I40" s="6"/>
      <c r="J40" s="6">
        <f t="shared" si="16"/>
        <v>0</v>
      </c>
      <c r="K40" s="6">
        <f t="shared" si="17"/>
        <v>0</v>
      </c>
      <c r="L40" s="6">
        <v>13</v>
      </c>
      <c r="M40" s="6">
        <f t="shared" si="18"/>
        <v>13</v>
      </c>
      <c r="N40" s="6">
        <f t="shared" si="19"/>
        <v>-13</v>
      </c>
      <c r="O40" s="3" t="s">
        <v>31</v>
      </c>
    </row>
    <row r="41" spans="1:15" x14ac:dyDescent="0.25">
      <c r="A41" s="5">
        <v>37</v>
      </c>
      <c r="B41" s="6">
        <v>0.9</v>
      </c>
      <c r="C41" s="6">
        <f t="shared" si="13"/>
        <v>0.28460498941515411</v>
      </c>
      <c r="D41" s="13">
        <v>20</v>
      </c>
      <c r="E41" s="6">
        <v>3</v>
      </c>
      <c r="F41" s="6">
        <f t="shared" si="14"/>
        <v>0.63687131511195494</v>
      </c>
      <c r="G41" s="6"/>
      <c r="H41" s="6">
        <f t="shared" si="15"/>
        <v>0</v>
      </c>
      <c r="I41" s="6"/>
      <c r="J41" s="6">
        <f t="shared" si="16"/>
        <v>0</v>
      </c>
      <c r="K41" s="6">
        <f t="shared" si="17"/>
        <v>0</v>
      </c>
      <c r="L41" s="6">
        <v>14</v>
      </c>
      <c r="M41" s="6">
        <f t="shared" si="18"/>
        <v>14</v>
      </c>
      <c r="N41" s="6">
        <f t="shared" si="19"/>
        <v>-14</v>
      </c>
      <c r="O41" s="3" t="s">
        <v>31</v>
      </c>
    </row>
    <row r="42" spans="1:15" x14ac:dyDescent="0.25">
      <c r="A42" s="5">
        <v>38</v>
      </c>
      <c r="B42" s="6">
        <v>1.5</v>
      </c>
      <c r="C42" s="6">
        <f t="shared" si="13"/>
        <v>0.36742346141747667</v>
      </c>
      <c r="D42" s="13">
        <v>20</v>
      </c>
      <c r="E42" s="6">
        <v>3</v>
      </c>
      <c r="F42" s="6">
        <f t="shared" si="14"/>
        <v>0.99579363153922806</v>
      </c>
      <c r="G42" s="6"/>
      <c r="H42" s="6">
        <f t="shared" si="15"/>
        <v>0</v>
      </c>
      <c r="I42" s="6"/>
      <c r="J42" s="6">
        <f t="shared" si="16"/>
        <v>0</v>
      </c>
      <c r="K42" s="6">
        <f t="shared" si="17"/>
        <v>0</v>
      </c>
      <c r="L42" s="6">
        <v>15</v>
      </c>
      <c r="M42" s="6">
        <f t="shared" si="18"/>
        <v>15</v>
      </c>
      <c r="N42" s="6">
        <f t="shared" si="19"/>
        <v>-15</v>
      </c>
      <c r="O42" s="3" t="s">
        <v>31</v>
      </c>
    </row>
    <row r="43" spans="1:15" x14ac:dyDescent="0.25">
      <c r="A43" s="5">
        <v>39</v>
      </c>
      <c r="B43" s="6">
        <v>1.8</v>
      </c>
      <c r="C43" s="6">
        <f t="shared" si="13"/>
        <v>0.40249223594996214</v>
      </c>
      <c r="D43" s="13">
        <v>20</v>
      </c>
      <c r="E43" s="6">
        <v>3</v>
      </c>
      <c r="F43" s="6">
        <f t="shared" si="14"/>
        <v>1.1680271419174779</v>
      </c>
      <c r="G43" s="6"/>
      <c r="H43" s="6">
        <f t="shared" si="15"/>
        <v>0</v>
      </c>
      <c r="I43" s="6"/>
      <c r="J43" s="6">
        <f t="shared" si="16"/>
        <v>0</v>
      </c>
      <c r="K43" s="6">
        <f t="shared" si="17"/>
        <v>0</v>
      </c>
      <c r="L43" s="6">
        <v>16</v>
      </c>
      <c r="M43" s="6">
        <f t="shared" si="18"/>
        <v>16</v>
      </c>
      <c r="N43" s="6">
        <f t="shared" si="19"/>
        <v>-16</v>
      </c>
      <c r="O43" s="3" t="s">
        <v>31</v>
      </c>
    </row>
    <row r="44" spans="1:15" x14ac:dyDescent="0.25">
      <c r="A44" s="5">
        <v>40</v>
      </c>
      <c r="B44" s="6">
        <v>2.1</v>
      </c>
      <c r="C44" s="6">
        <f t="shared" si="13"/>
        <v>0.43474130238568315</v>
      </c>
      <c r="D44" s="13">
        <v>20</v>
      </c>
      <c r="E44" s="6">
        <v>3</v>
      </c>
      <c r="F44" s="6">
        <f t="shared" si="14"/>
        <v>1.3366920826593145</v>
      </c>
      <c r="G44" s="6"/>
      <c r="H44" s="6">
        <f t="shared" si="15"/>
        <v>0</v>
      </c>
      <c r="I44" s="6"/>
      <c r="J44" s="6">
        <f t="shared" si="16"/>
        <v>0</v>
      </c>
      <c r="K44" s="6">
        <f t="shared" si="17"/>
        <v>0</v>
      </c>
      <c r="L44" s="6">
        <v>17</v>
      </c>
      <c r="M44" s="6">
        <f t="shared" si="18"/>
        <v>17</v>
      </c>
      <c r="N44" s="6">
        <f t="shared" si="19"/>
        <v>-17</v>
      </c>
      <c r="O44" s="3" t="s">
        <v>31</v>
      </c>
    </row>
    <row r="45" spans="1:15" x14ac:dyDescent="0.25">
      <c r="A45" s="5">
        <v>41</v>
      </c>
      <c r="B45" s="6">
        <v>0.3</v>
      </c>
      <c r="C45" s="6">
        <f t="shared" si="13"/>
        <v>0.16431676725154981</v>
      </c>
      <c r="D45" s="13">
        <v>15</v>
      </c>
      <c r="E45" s="6">
        <v>3</v>
      </c>
      <c r="F45" s="6">
        <f t="shared" si="14"/>
        <v>0.95505765428031819</v>
      </c>
      <c r="G45" s="6"/>
      <c r="H45" s="6">
        <f t="shared" si="15"/>
        <v>0</v>
      </c>
      <c r="I45" s="6"/>
      <c r="J45" s="6">
        <f t="shared" si="16"/>
        <v>0</v>
      </c>
      <c r="K45" s="6">
        <f t="shared" si="17"/>
        <v>0</v>
      </c>
      <c r="L45" s="6">
        <v>18</v>
      </c>
      <c r="M45" s="6">
        <f t="shared" si="18"/>
        <v>18</v>
      </c>
      <c r="N45" s="6">
        <f t="shared" si="19"/>
        <v>-18</v>
      </c>
      <c r="O45" s="3" t="s">
        <v>31</v>
      </c>
    </row>
    <row r="46" spans="1:15" x14ac:dyDescent="0.25">
      <c r="A46" s="5">
        <v>42</v>
      </c>
      <c r="B46" s="6">
        <v>0.6</v>
      </c>
      <c r="C46" s="6">
        <f t="shared" si="13"/>
        <v>0.232379000772445</v>
      </c>
      <c r="D46" s="13">
        <v>20</v>
      </c>
      <c r="E46" s="6">
        <v>3</v>
      </c>
      <c r="F46" s="6">
        <f t="shared" si="14"/>
        <v>0.44665462657151028</v>
      </c>
      <c r="G46" s="6"/>
      <c r="H46" s="6">
        <f t="shared" si="15"/>
        <v>0</v>
      </c>
      <c r="I46" s="6"/>
      <c r="J46" s="6">
        <f t="shared" si="16"/>
        <v>0</v>
      </c>
      <c r="K46" s="6">
        <f t="shared" si="17"/>
        <v>0</v>
      </c>
      <c r="L46" s="6">
        <v>19</v>
      </c>
      <c r="M46" s="6">
        <f t="shared" si="18"/>
        <v>19</v>
      </c>
      <c r="N46" s="6">
        <f t="shared" si="19"/>
        <v>-19</v>
      </c>
      <c r="O46" s="3" t="s">
        <v>31</v>
      </c>
    </row>
    <row r="47" spans="1:15" x14ac:dyDescent="0.25">
      <c r="A47" s="5">
        <v>43</v>
      </c>
      <c r="B47" s="6">
        <f>B44+B46</f>
        <v>2.7</v>
      </c>
      <c r="C47" s="6">
        <f t="shared" si="13"/>
        <v>0.49295030175464949</v>
      </c>
      <c r="D47" s="13">
        <v>20</v>
      </c>
      <c r="E47" s="6">
        <v>3</v>
      </c>
      <c r="F47" s="6">
        <f t="shared" si="14"/>
        <v>1.6654545541584025</v>
      </c>
      <c r="G47" s="6"/>
      <c r="H47" s="6">
        <f t="shared" si="15"/>
        <v>0</v>
      </c>
      <c r="I47" s="6"/>
      <c r="J47" s="6">
        <f t="shared" si="16"/>
        <v>0</v>
      </c>
      <c r="K47" s="6">
        <f t="shared" si="17"/>
        <v>0</v>
      </c>
      <c r="L47" s="6">
        <v>20</v>
      </c>
      <c r="M47" s="6">
        <f t="shared" si="18"/>
        <v>20</v>
      </c>
      <c r="N47" s="6">
        <f t="shared" si="19"/>
        <v>-20</v>
      </c>
      <c r="O47" s="3" t="s">
        <v>31</v>
      </c>
    </row>
    <row r="48" spans="1:15" x14ac:dyDescent="0.25">
      <c r="A48" s="5">
        <v>44</v>
      </c>
      <c r="B48" s="6">
        <v>0.6</v>
      </c>
      <c r="C48" s="6">
        <f t="shared" si="13"/>
        <v>0.232379000772445</v>
      </c>
      <c r="D48" s="13">
        <v>20</v>
      </c>
      <c r="E48" s="6">
        <v>3</v>
      </c>
      <c r="F48" s="6">
        <f t="shared" si="14"/>
        <v>0.44665462657151028</v>
      </c>
      <c r="G48" s="6"/>
      <c r="H48" s="6">
        <f t="shared" si="15"/>
        <v>0</v>
      </c>
      <c r="I48" s="6"/>
      <c r="J48" s="6">
        <f t="shared" si="16"/>
        <v>0</v>
      </c>
      <c r="K48" s="6">
        <f t="shared" si="17"/>
        <v>0</v>
      </c>
      <c r="L48" s="6">
        <v>21</v>
      </c>
      <c r="M48" s="6">
        <f t="shared" si="18"/>
        <v>21</v>
      </c>
      <c r="N48" s="6">
        <f t="shared" si="19"/>
        <v>-21</v>
      </c>
      <c r="O48" s="3" t="s">
        <v>31</v>
      </c>
    </row>
    <row r="49" spans="1:15" x14ac:dyDescent="0.25">
      <c r="A49" s="5">
        <v>45</v>
      </c>
      <c r="B49" s="6">
        <v>1.2</v>
      </c>
      <c r="C49" s="6">
        <f t="shared" si="13"/>
        <v>0.32863353450309962</v>
      </c>
      <c r="D49" s="13">
        <v>20</v>
      </c>
      <c r="E49" s="6">
        <v>3</v>
      </c>
      <c r="F49" s="6">
        <f t="shared" si="14"/>
        <v>0.81916819696429466</v>
      </c>
      <c r="G49" s="6"/>
      <c r="H49" s="6">
        <f t="shared" si="15"/>
        <v>0</v>
      </c>
      <c r="I49" s="6"/>
      <c r="J49" s="6">
        <f t="shared" si="16"/>
        <v>0</v>
      </c>
      <c r="K49" s="6">
        <f t="shared" si="17"/>
        <v>0</v>
      </c>
      <c r="L49" s="6">
        <v>22</v>
      </c>
      <c r="M49" s="6">
        <f t="shared" si="18"/>
        <v>22</v>
      </c>
      <c r="N49" s="6">
        <f t="shared" si="19"/>
        <v>-22</v>
      </c>
      <c r="O49" s="3" t="s">
        <v>31</v>
      </c>
    </row>
    <row r="50" spans="1:15" x14ac:dyDescent="0.25">
      <c r="A50" s="5">
        <v>46</v>
      </c>
      <c r="B50" s="6">
        <v>0.3</v>
      </c>
      <c r="C50" s="6">
        <f t="shared" si="13"/>
        <v>0.16431676725154981</v>
      </c>
      <c r="D50" s="13">
        <v>15</v>
      </c>
      <c r="E50" s="6">
        <v>3</v>
      </c>
      <c r="F50" s="6">
        <f t="shared" si="14"/>
        <v>0.95505765428031819</v>
      </c>
      <c r="G50" s="6"/>
      <c r="H50" s="6">
        <f t="shared" si="15"/>
        <v>0</v>
      </c>
      <c r="I50" s="6"/>
      <c r="J50" s="6">
        <f t="shared" si="16"/>
        <v>0</v>
      </c>
      <c r="K50" s="6">
        <f t="shared" si="17"/>
        <v>0</v>
      </c>
      <c r="L50" s="6">
        <v>23</v>
      </c>
      <c r="M50" s="6">
        <f t="shared" si="18"/>
        <v>23</v>
      </c>
      <c r="N50" s="6">
        <f t="shared" si="19"/>
        <v>-23</v>
      </c>
      <c r="O50" s="3" t="s">
        <v>31</v>
      </c>
    </row>
    <row r="51" spans="1:15" x14ac:dyDescent="0.25">
      <c r="A51" s="5">
        <v>47</v>
      </c>
      <c r="B51" s="6">
        <v>0.9</v>
      </c>
      <c r="C51" s="6">
        <f t="shared" si="13"/>
        <v>0.28460498941515411</v>
      </c>
      <c r="D51" s="13">
        <v>20</v>
      </c>
      <c r="E51" s="6">
        <v>3</v>
      </c>
      <c r="F51" s="6">
        <f t="shared" si="14"/>
        <v>0.63687131511195494</v>
      </c>
      <c r="G51" s="6"/>
      <c r="H51" s="6">
        <f t="shared" si="15"/>
        <v>0</v>
      </c>
      <c r="I51" s="6"/>
      <c r="J51" s="6">
        <f t="shared" si="16"/>
        <v>0</v>
      </c>
      <c r="K51" s="6">
        <f t="shared" si="17"/>
        <v>0</v>
      </c>
      <c r="L51" s="6">
        <v>24</v>
      </c>
      <c r="M51" s="6">
        <f t="shared" si="18"/>
        <v>24</v>
      </c>
      <c r="N51" s="6">
        <f t="shared" si="19"/>
        <v>-24</v>
      </c>
      <c r="O51" s="3" t="s">
        <v>31</v>
      </c>
    </row>
    <row r="52" spans="1:15" x14ac:dyDescent="0.25">
      <c r="A52" s="5">
        <v>48</v>
      </c>
      <c r="B52" s="6">
        <v>1.5</v>
      </c>
      <c r="C52" s="6">
        <f t="shared" si="13"/>
        <v>0.36742346141747667</v>
      </c>
      <c r="D52" s="13">
        <v>20</v>
      </c>
      <c r="E52" s="6">
        <v>3</v>
      </c>
      <c r="F52" s="6">
        <f t="shared" si="14"/>
        <v>0.99579363153922806</v>
      </c>
      <c r="G52" s="6"/>
      <c r="H52" s="6">
        <f t="shared" si="15"/>
        <v>0</v>
      </c>
      <c r="I52" s="6"/>
      <c r="J52" s="6">
        <f t="shared" si="16"/>
        <v>0</v>
      </c>
      <c r="K52" s="6">
        <f t="shared" si="17"/>
        <v>0</v>
      </c>
      <c r="L52" s="6">
        <v>25</v>
      </c>
      <c r="M52" s="6">
        <f t="shared" si="18"/>
        <v>25</v>
      </c>
      <c r="N52" s="6">
        <f t="shared" si="19"/>
        <v>-25</v>
      </c>
      <c r="O52" s="3" t="s">
        <v>31</v>
      </c>
    </row>
    <row r="53" spans="1:15" x14ac:dyDescent="0.25">
      <c r="A53" s="5">
        <v>49</v>
      </c>
      <c r="B53" s="6">
        <v>1.8</v>
      </c>
      <c r="C53" s="6">
        <f t="shared" si="13"/>
        <v>0.40249223594996214</v>
      </c>
      <c r="D53" s="13">
        <v>20</v>
      </c>
      <c r="E53" s="6">
        <v>3</v>
      </c>
      <c r="F53" s="6">
        <f t="shared" si="14"/>
        <v>1.1680271419174779</v>
      </c>
      <c r="G53" s="6"/>
      <c r="H53" s="6">
        <f t="shared" si="15"/>
        <v>0</v>
      </c>
      <c r="I53" s="6"/>
      <c r="J53" s="6">
        <f t="shared" si="16"/>
        <v>0</v>
      </c>
      <c r="K53" s="6">
        <f t="shared" si="17"/>
        <v>0</v>
      </c>
      <c r="L53" s="6">
        <v>26</v>
      </c>
      <c r="M53" s="6">
        <f t="shared" si="18"/>
        <v>26</v>
      </c>
      <c r="N53" s="6">
        <f t="shared" si="19"/>
        <v>-26</v>
      </c>
      <c r="O53" s="3" t="s">
        <v>31</v>
      </c>
    </row>
    <row r="54" spans="1:15" x14ac:dyDescent="0.25">
      <c r="A54" s="5">
        <v>50</v>
      </c>
      <c r="B54" s="6">
        <v>2.1</v>
      </c>
      <c r="C54" s="6">
        <f t="shared" si="13"/>
        <v>0.43474130238568315</v>
      </c>
      <c r="D54" s="13">
        <v>20</v>
      </c>
      <c r="E54" s="6">
        <v>3</v>
      </c>
      <c r="F54" s="6">
        <f t="shared" si="14"/>
        <v>1.3366920826593145</v>
      </c>
      <c r="G54" s="6"/>
      <c r="H54" s="6">
        <f t="shared" si="15"/>
        <v>0</v>
      </c>
      <c r="I54" s="6"/>
      <c r="J54" s="6">
        <f t="shared" si="16"/>
        <v>0</v>
      </c>
      <c r="K54" s="6">
        <f t="shared" si="17"/>
        <v>0</v>
      </c>
      <c r="L54" s="6">
        <v>27</v>
      </c>
      <c r="M54" s="6">
        <f t="shared" si="18"/>
        <v>27</v>
      </c>
      <c r="N54" s="6">
        <f t="shared" si="19"/>
        <v>-27</v>
      </c>
      <c r="O54" s="3" t="s">
        <v>31</v>
      </c>
    </row>
    <row r="55" spans="1:15" x14ac:dyDescent="0.25">
      <c r="A55" s="5">
        <v>51</v>
      </c>
      <c r="B55" s="6">
        <v>2.4</v>
      </c>
      <c r="C55" s="6">
        <f t="shared" si="13"/>
        <v>0.46475800154489</v>
      </c>
      <c r="D55" s="13">
        <v>20</v>
      </c>
      <c r="E55" s="6">
        <v>3</v>
      </c>
      <c r="F55" s="6">
        <f t="shared" si="14"/>
        <v>1.502361097361878</v>
      </c>
      <c r="G55" s="6"/>
      <c r="H55" s="6">
        <f t="shared" si="15"/>
        <v>0</v>
      </c>
      <c r="I55" s="6"/>
      <c r="J55" s="6">
        <f t="shared" si="16"/>
        <v>0</v>
      </c>
      <c r="K55" s="6">
        <f t="shared" si="17"/>
        <v>0</v>
      </c>
      <c r="L55" s="6">
        <v>28</v>
      </c>
      <c r="M55" s="6">
        <f t="shared" si="18"/>
        <v>28</v>
      </c>
      <c r="N55" s="6">
        <f t="shared" si="19"/>
        <v>-28</v>
      </c>
      <c r="O55" s="3" t="s">
        <v>31</v>
      </c>
    </row>
    <row r="56" spans="1:15" x14ac:dyDescent="0.25">
      <c r="A56" s="5">
        <v>52</v>
      </c>
      <c r="B56" s="6">
        <v>0.3</v>
      </c>
      <c r="C56" s="6">
        <f t="shared" si="13"/>
        <v>0.16431676725154981</v>
      </c>
      <c r="D56" s="13">
        <v>15</v>
      </c>
      <c r="E56" s="6">
        <v>3</v>
      </c>
      <c r="F56" s="6">
        <f t="shared" si="14"/>
        <v>0.95505765428031819</v>
      </c>
      <c r="G56" s="6"/>
      <c r="H56" s="6">
        <f t="shared" si="15"/>
        <v>0</v>
      </c>
      <c r="I56" s="6"/>
      <c r="J56" s="6">
        <f t="shared" si="16"/>
        <v>0</v>
      </c>
      <c r="K56" s="6">
        <f t="shared" si="17"/>
        <v>0</v>
      </c>
      <c r="L56" s="6">
        <v>29</v>
      </c>
      <c r="M56" s="6">
        <f t="shared" si="18"/>
        <v>29</v>
      </c>
      <c r="N56" s="6">
        <f t="shared" si="19"/>
        <v>-29</v>
      </c>
      <c r="O56" s="3" t="s">
        <v>31</v>
      </c>
    </row>
    <row r="57" spans="1:15" x14ac:dyDescent="0.25">
      <c r="A57" s="5">
        <v>53</v>
      </c>
      <c r="B57" s="6">
        <v>0.6</v>
      </c>
      <c r="C57" s="6">
        <f t="shared" si="13"/>
        <v>0.232379000772445</v>
      </c>
      <c r="D57" s="13">
        <v>20</v>
      </c>
      <c r="E57" s="6">
        <v>3</v>
      </c>
      <c r="F57" s="6">
        <f t="shared" si="14"/>
        <v>0.44665462657151028</v>
      </c>
      <c r="G57" s="6"/>
      <c r="H57" s="6">
        <f t="shared" si="15"/>
        <v>0</v>
      </c>
      <c r="I57" s="6"/>
      <c r="J57" s="6">
        <f t="shared" si="16"/>
        <v>0</v>
      </c>
      <c r="K57" s="6">
        <f t="shared" si="17"/>
        <v>0</v>
      </c>
      <c r="L57" s="6">
        <v>30</v>
      </c>
      <c r="M57" s="6">
        <f t="shared" si="18"/>
        <v>30</v>
      </c>
      <c r="N57" s="6">
        <f t="shared" si="19"/>
        <v>-30</v>
      </c>
      <c r="O57" s="3" t="s">
        <v>31</v>
      </c>
    </row>
    <row r="58" spans="1:15" x14ac:dyDescent="0.25">
      <c r="A58" s="5">
        <v>54</v>
      </c>
      <c r="B58" s="6">
        <v>0.9</v>
      </c>
      <c r="C58" s="6">
        <f t="shared" si="13"/>
        <v>0.28460498941515411</v>
      </c>
      <c r="D58" s="13">
        <v>20</v>
      </c>
      <c r="E58" s="6">
        <v>3</v>
      </c>
      <c r="F58" s="6">
        <f t="shared" si="14"/>
        <v>0.63687131511195494</v>
      </c>
      <c r="G58" s="6"/>
      <c r="H58" s="6">
        <f t="shared" si="15"/>
        <v>0</v>
      </c>
      <c r="I58" s="6"/>
      <c r="J58" s="6">
        <f t="shared" si="16"/>
        <v>0</v>
      </c>
      <c r="K58" s="6">
        <f t="shared" si="17"/>
        <v>0</v>
      </c>
      <c r="L58" s="6">
        <v>31</v>
      </c>
      <c r="M58" s="6">
        <f t="shared" si="18"/>
        <v>31</v>
      </c>
      <c r="N58" s="6">
        <f t="shared" si="19"/>
        <v>-31</v>
      </c>
      <c r="O58" s="3" t="s">
        <v>31</v>
      </c>
    </row>
    <row r="59" spans="1:15" x14ac:dyDescent="0.25">
      <c r="A59" s="5">
        <v>55</v>
      </c>
      <c r="B59" s="6">
        <f>B55+B58</f>
        <v>3.3</v>
      </c>
      <c r="C59" s="6">
        <f t="shared" si="13"/>
        <v>0.54497706373754851</v>
      </c>
      <c r="D59" s="13">
        <v>20</v>
      </c>
      <c r="E59" s="6">
        <v>3</v>
      </c>
      <c r="F59" s="6">
        <f t="shared" si="14"/>
        <v>1.9851310859151059</v>
      </c>
      <c r="G59" s="6"/>
      <c r="H59" s="6">
        <f t="shared" si="15"/>
        <v>0</v>
      </c>
      <c r="I59" s="6"/>
      <c r="J59" s="6">
        <f t="shared" si="16"/>
        <v>0</v>
      </c>
      <c r="K59" s="6">
        <f t="shared" si="17"/>
        <v>0</v>
      </c>
      <c r="L59" s="6">
        <v>32</v>
      </c>
      <c r="M59" s="6">
        <f t="shared" si="18"/>
        <v>32</v>
      </c>
      <c r="N59" s="6">
        <f t="shared" si="19"/>
        <v>-32</v>
      </c>
      <c r="O59" s="3" t="s">
        <v>31</v>
      </c>
    </row>
    <row r="60" spans="1:15" x14ac:dyDescent="0.25">
      <c r="A60" s="5">
        <v>56</v>
      </c>
      <c r="B60" s="6">
        <v>0.4</v>
      </c>
      <c r="C60" s="6">
        <f t="shared" si="13"/>
        <v>0.18973665961010275</v>
      </c>
      <c r="D60" s="13">
        <v>15</v>
      </c>
      <c r="E60" s="6">
        <v>3</v>
      </c>
      <c r="F60" s="6">
        <f t="shared" si="14"/>
        <v>1.2284316126189923</v>
      </c>
      <c r="G60" s="6"/>
      <c r="H60" s="6">
        <f t="shared" si="15"/>
        <v>0</v>
      </c>
      <c r="I60" s="6"/>
      <c r="J60" s="6">
        <f t="shared" si="16"/>
        <v>0</v>
      </c>
      <c r="K60" s="6">
        <f t="shared" si="17"/>
        <v>0</v>
      </c>
      <c r="L60" s="6">
        <v>33</v>
      </c>
      <c r="M60" s="6">
        <f t="shared" si="18"/>
        <v>33</v>
      </c>
      <c r="N60" s="6">
        <f t="shared" si="19"/>
        <v>-33</v>
      </c>
      <c r="O60" s="3" t="s">
        <v>31</v>
      </c>
    </row>
    <row r="61" spans="1:15" x14ac:dyDescent="0.25">
      <c r="A61" s="5">
        <v>57</v>
      </c>
      <c r="B61" s="6">
        <f>B60+0.6</f>
        <v>1</v>
      </c>
      <c r="C61" s="6">
        <f t="shared" si="13"/>
        <v>0.3</v>
      </c>
      <c r="D61" s="13">
        <v>20</v>
      </c>
      <c r="E61" s="6">
        <v>3</v>
      </c>
      <c r="F61" s="6">
        <f t="shared" si="14"/>
        <v>0.69837630002107276</v>
      </c>
      <c r="G61" s="6"/>
      <c r="H61" s="6">
        <f t="shared" si="15"/>
        <v>0</v>
      </c>
      <c r="I61" s="6"/>
      <c r="J61" s="6">
        <f t="shared" si="16"/>
        <v>0</v>
      </c>
      <c r="K61" s="6">
        <f t="shared" si="17"/>
        <v>0</v>
      </c>
      <c r="L61" s="6">
        <v>34</v>
      </c>
      <c r="M61" s="6">
        <f t="shared" si="18"/>
        <v>34</v>
      </c>
      <c r="N61" s="6">
        <f t="shared" si="19"/>
        <v>-34</v>
      </c>
      <c r="O61" s="3" t="s">
        <v>31</v>
      </c>
    </row>
    <row r="62" spans="1:15" x14ac:dyDescent="0.25">
      <c r="A62" s="5">
        <v>58</v>
      </c>
      <c r="B62" s="6">
        <f>B61+0.6</f>
        <v>1.6</v>
      </c>
      <c r="C62" s="6">
        <f t="shared" si="13"/>
        <v>0.3794733192202055</v>
      </c>
      <c r="D62" s="13">
        <v>20</v>
      </c>
      <c r="E62" s="6">
        <v>3</v>
      </c>
      <c r="F62" s="6">
        <f t="shared" si="14"/>
        <v>1.053645405272764</v>
      </c>
      <c r="G62" s="6"/>
      <c r="H62" s="6">
        <f t="shared" si="15"/>
        <v>0</v>
      </c>
      <c r="I62" s="6"/>
      <c r="J62" s="6">
        <f t="shared" si="16"/>
        <v>0</v>
      </c>
      <c r="K62" s="6">
        <f t="shared" si="17"/>
        <v>0</v>
      </c>
      <c r="L62" s="6">
        <v>35</v>
      </c>
      <c r="M62" s="6">
        <f t="shared" si="18"/>
        <v>35</v>
      </c>
      <c r="N62" s="6">
        <f t="shared" si="19"/>
        <v>-35</v>
      </c>
      <c r="O62" s="3" t="s">
        <v>31</v>
      </c>
    </row>
    <row r="63" spans="1:15" x14ac:dyDescent="0.25">
      <c r="A63" s="5">
        <v>59</v>
      </c>
      <c r="B63" s="6">
        <v>0.1</v>
      </c>
      <c r="C63" s="6">
        <f t="shared" si="13"/>
        <v>9.4868329805051374E-2</v>
      </c>
      <c r="D63" s="13">
        <v>15</v>
      </c>
      <c r="E63" s="6">
        <v>3</v>
      </c>
      <c r="F63" s="6">
        <f t="shared" si="14"/>
        <v>0.36521490350519298</v>
      </c>
      <c r="G63" s="6"/>
      <c r="H63" s="6">
        <f t="shared" si="15"/>
        <v>0</v>
      </c>
      <c r="I63" s="6"/>
      <c r="J63" s="6">
        <f t="shared" si="16"/>
        <v>0</v>
      </c>
      <c r="K63" s="6">
        <f t="shared" si="17"/>
        <v>0</v>
      </c>
      <c r="L63" s="6">
        <v>36</v>
      </c>
      <c r="M63" s="6">
        <f t="shared" si="18"/>
        <v>36</v>
      </c>
      <c r="N63" s="6">
        <f t="shared" si="19"/>
        <v>-36</v>
      </c>
      <c r="O63" s="3" t="s">
        <v>31</v>
      </c>
    </row>
    <row r="64" spans="1:15" x14ac:dyDescent="0.25">
      <c r="A64" s="5">
        <v>60</v>
      </c>
      <c r="B64" s="6">
        <v>0.4</v>
      </c>
      <c r="C64" s="6">
        <f t="shared" si="13"/>
        <v>0.18973665961010275</v>
      </c>
      <c r="D64" s="13">
        <v>15</v>
      </c>
      <c r="E64" s="6">
        <v>3</v>
      </c>
      <c r="F64" s="6">
        <f t="shared" si="14"/>
        <v>1.2284316126189923</v>
      </c>
      <c r="G64" s="6"/>
      <c r="H64" s="6">
        <f t="shared" si="15"/>
        <v>0</v>
      </c>
      <c r="I64" s="6"/>
      <c r="J64" s="6">
        <f t="shared" si="16"/>
        <v>0</v>
      </c>
      <c r="K64" s="6">
        <f t="shared" si="17"/>
        <v>0</v>
      </c>
      <c r="L64" s="6">
        <v>37</v>
      </c>
      <c r="M64" s="6">
        <f t="shared" si="18"/>
        <v>37</v>
      </c>
      <c r="N64" s="6">
        <f t="shared" si="19"/>
        <v>-37</v>
      </c>
      <c r="O64" s="3" t="s">
        <v>31</v>
      </c>
    </row>
    <row r="65" spans="1:15" x14ac:dyDescent="0.25">
      <c r="A65" s="5">
        <v>61</v>
      </c>
      <c r="B65" s="6">
        <v>0.3</v>
      </c>
      <c r="C65" s="6">
        <f t="shared" si="13"/>
        <v>0.16431676725154981</v>
      </c>
      <c r="D65" s="13">
        <v>15</v>
      </c>
      <c r="E65" s="6">
        <v>3</v>
      </c>
      <c r="F65" s="6">
        <f t="shared" si="14"/>
        <v>0.95505765428031819</v>
      </c>
      <c r="G65" s="6"/>
      <c r="H65" s="6">
        <f t="shared" si="15"/>
        <v>0</v>
      </c>
      <c r="I65" s="6"/>
      <c r="J65" s="6">
        <f t="shared" si="16"/>
        <v>0</v>
      </c>
      <c r="K65" s="6">
        <f t="shared" si="17"/>
        <v>0</v>
      </c>
      <c r="L65" s="6">
        <v>38</v>
      </c>
      <c r="M65" s="6">
        <f t="shared" si="18"/>
        <v>38</v>
      </c>
      <c r="N65" s="6">
        <f t="shared" si="19"/>
        <v>-38</v>
      </c>
      <c r="O65" s="3" t="s">
        <v>31</v>
      </c>
    </row>
    <row r="66" spans="1:15" x14ac:dyDescent="0.25">
      <c r="A66" s="5">
        <v>62</v>
      </c>
      <c r="B66" s="6">
        <f>B64+B65</f>
        <v>0.7</v>
      </c>
      <c r="C66" s="6">
        <f t="shared" si="13"/>
        <v>0.25099800796022265</v>
      </c>
      <c r="D66" s="13">
        <v>20</v>
      </c>
      <c r="E66" s="6">
        <v>3</v>
      </c>
      <c r="F66" s="6">
        <f t="shared" si="14"/>
        <v>0.51115225117214913</v>
      </c>
      <c r="G66" s="6"/>
      <c r="H66" s="6">
        <f t="shared" si="15"/>
        <v>0</v>
      </c>
      <c r="I66" s="6"/>
      <c r="J66" s="6">
        <f t="shared" si="16"/>
        <v>0</v>
      </c>
      <c r="K66" s="6">
        <f t="shared" si="17"/>
        <v>0</v>
      </c>
      <c r="L66" s="6">
        <v>39</v>
      </c>
      <c r="M66" s="6">
        <f t="shared" si="18"/>
        <v>39</v>
      </c>
      <c r="N66" s="6">
        <f t="shared" si="19"/>
        <v>-39</v>
      </c>
      <c r="O66" s="3" t="s">
        <v>31</v>
      </c>
    </row>
    <row r="67" spans="1:15" x14ac:dyDescent="0.25">
      <c r="A67" s="5">
        <v>63</v>
      </c>
      <c r="B67" s="6">
        <f>B66+0.3</f>
        <v>1</v>
      </c>
      <c r="C67" s="6">
        <f t="shared" si="13"/>
        <v>0.3</v>
      </c>
      <c r="D67" s="13">
        <v>20</v>
      </c>
      <c r="E67" s="6">
        <v>3</v>
      </c>
      <c r="F67" s="6">
        <f t="shared" si="14"/>
        <v>0.69837630002107276</v>
      </c>
      <c r="G67" s="6"/>
      <c r="H67" s="6">
        <f t="shared" si="15"/>
        <v>0</v>
      </c>
      <c r="I67" s="6"/>
      <c r="J67" s="6">
        <f t="shared" si="16"/>
        <v>0</v>
      </c>
      <c r="K67" s="6">
        <f t="shared" si="17"/>
        <v>0</v>
      </c>
      <c r="L67" s="6">
        <v>40</v>
      </c>
      <c r="M67" s="6">
        <f t="shared" si="18"/>
        <v>40</v>
      </c>
      <c r="N67" s="6">
        <f t="shared" si="19"/>
        <v>-40</v>
      </c>
      <c r="O67" s="3" t="s">
        <v>31</v>
      </c>
    </row>
    <row r="68" spans="1:15" x14ac:dyDescent="0.25">
      <c r="A68" s="5">
        <v>64</v>
      </c>
      <c r="B68" s="6">
        <f>B62+B67</f>
        <v>2.6</v>
      </c>
      <c r="C68" s="6">
        <f t="shared" si="13"/>
        <v>0.48373546489791297</v>
      </c>
      <c r="D68" s="13">
        <v>20</v>
      </c>
      <c r="E68" s="6">
        <v>3</v>
      </c>
      <c r="F68" s="6">
        <f t="shared" si="14"/>
        <v>1.6113547820558314</v>
      </c>
      <c r="G68" s="6"/>
      <c r="H68" s="6">
        <f t="shared" si="15"/>
        <v>0</v>
      </c>
      <c r="I68" s="6"/>
      <c r="J68" s="6">
        <f t="shared" si="16"/>
        <v>0</v>
      </c>
      <c r="K68" s="6">
        <f t="shared" si="17"/>
        <v>0</v>
      </c>
      <c r="L68" s="6">
        <v>41</v>
      </c>
      <c r="M68" s="6">
        <f t="shared" si="18"/>
        <v>41</v>
      </c>
      <c r="N68" s="6">
        <f t="shared" si="19"/>
        <v>-41</v>
      </c>
      <c r="O68" s="3" t="s">
        <v>31</v>
      </c>
    </row>
    <row r="69" spans="1:15" x14ac:dyDescent="0.25">
      <c r="A69" s="5">
        <v>65</v>
      </c>
      <c r="B69" s="6">
        <v>0.3</v>
      </c>
      <c r="C69" s="6">
        <f t="shared" si="13"/>
        <v>0.16431676725154981</v>
      </c>
      <c r="D69" s="13">
        <v>15</v>
      </c>
      <c r="E69" s="6">
        <v>3</v>
      </c>
      <c r="F69" s="6">
        <f t="shared" si="14"/>
        <v>0.95505765428031819</v>
      </c>
      <c r="G69" s="6"/>
      <c r="H69" s="6">
        <f t="shared" si="15"/>
        <v>0</v>
      </c>
      <c r="I69" s="6"/>
      <c r="J69" s="6">
        <f t="shared" si="16"/>
        <v>0</v>
      </c>
      <c r="K69" s="6">
        <f t="shared" si="17"/>
        <v>0</v>
      </c>
      <c r="L69" s="6">
        <v>42</v>
      </c>
      <c r="M69" s="6">
        <f t="shared" si="18"/>
        <v>42</v>
      </c>
      <c r="N69" s="6">
        <f t="shared" si="19"/>
        <v>-42</v>
      </c>
      <c r="O69" s="3" t="s">
        <v>31</v>
      </c>
    </row>
    <row r="70" spans="1:15" x14ac:dyDescent="0.25">
      <c r="A70" s="5">
        <v>66</v>
      </c>
      <c r="B70" s="6">
        <v>0.3</v>
      </c>
      <c r="C70" s="6">
        <f t="shared" si="13"/>
        <v>0.16431676725154981</v>
      </c>
      <c r="D70" s="13">
        <v>15</v>
      </c>
      <c r="E70" s="6">
        <v>3</v>
      </c>
      <c r="F70" s="6">
        <f t="shared" si="14"/>
        <v>0.95505765428031819</v>
      </c>
      <c r="G70" s="6"/>
      <c r="H70" s="6">
        <f t="shared" si="15"/>
        <v>0</v>
      </c>
      <c r="I70" s="6"/>
      <c r="J70" s="6">
        <f t="shared" si="16"/>
        <v>0</v>
      </c>
      <c r="K70" s="6">
        <f t="shared" si="17"/>
        <v>0</v>
      </c>
      <c r="L70" s="6">
        <v>43</v>
      </c>
      <c r="M70" s="6">
        <f t="shared" si="18"/>
        <v>43</v>
      </c>
      <c r="N70" s="6">
        <f t="shared" si="19"/>
        <v>-43</v>
      </c>
      <c r="O70" s="3" t="s">
        <v>31</v>
      </c>
    </row>
    <row r="71" spans="1:15" x14ac:dyDescent="0.25">
      <c r="A71" s="5">
        <v>67</v>
      </c>
      <c r="B71" s="6">
        <v>0.6</v>
      </c>
      <c r="C71" s="6">
        <f t="shared" si="13"/>
        <v>0.232379000772445</v>
      </c>
      <c r="D71" s="13">
        <v>20</v>
      </c>
      <c r="E71" s="6">
        <v>3</v>
      </c>
      <c r="F71" s="6">
        <f t="shared" si="14"/>
        <v>0.44665462657151028</v>
      </c>
      <c r="G71" s="6"/>
      <c r="H71" s="6">
        <f t="shared" si="15"/>
        <v>0</v>
      </c>
      <c r="I71" s="6"/>
      <c r="J71" s="6">
        <f t="shared" si="16"/>
        <v>0</v>
      </c>
      <c r="K71" s="6">
        <f t="shared" si="17"/>
        <v>0</v>
      </c>
      <c r="L71" s="6">
        <v>44</v>
      </c>
      <c r="M71" s="6">
        <f t="shared" si="18"/>
        <v>44</v>
      </c>
      <c r="N71" s="6">
        <f t="shared" si="19"/>
        <v>-44</v>
      </c>
      <c r="O71" s="3" t="s">
        <v>31</v>
      </c>
    </row>
    <row r="72" spans="1:15" x14ac:dyDescent="0.25">
      <c r="A72" s="5">
        <v>68</v>
      </c>
      <c r="B72" s="6">
        <v>1.2</v>
      </c>
      <c r="C72" s="6">
        <f t="shared" si="13"/>
        <v>0.32863353450309962</v>
      </c>
      <c r="D72" s="13">
        <v>20</v>
      </c>
      <c r="E72" s="6">
        <v>3</v>
      </c>
      <c r="F72" s="6">
        <f t="shared" si="14"/>
        <v>0.81916819696429466</v>
      </c>
      <c r="G72" s="6"/>
      <c r="H72" s="6">
        <f t="shared" si="15"/>
        <v>0</v>
      </c>
      <c r="I72" s="6"/>
      <c r="J72" s="6">
        <f t="shared" si="16"/>
        <v>0</v>
      </c>
      <c r="K72" s="6">
        <f t="shared" si="17"/>
        <v>0</v>
      </c>
      <c r="L72" s="6">
        <v>45</v>
      </c>
      <c r="M72" s="6">
        <f t="shared" si="18"/>
        <v>45</v>
      </c>
      <c r="N72" s="6">
        <f t="shared" si="19"/>
        <v>-45</v>
      </c>
      <c r="O72" s="3" t="s">
        <v>31</v>
      </c>
    </row>
    <row r="73" spans="1:15" x14ac:dyDescent="0.25">
      <c r="A73" s="5">
        <v>69</v>
      </c>
      <c r="B73" s="6">
        <v>1.8</v>
      </c>
      <c r="C73" s="6">
        <f t="shared" si="13"/>
        <v>0.40249223594996214</v>
      </c>
      <c r="D73" s="13">
        <v>20</v>
      </c>
      <c r="E73" s="6">
        <v>3</v>
      </c>
      <c r="F73" s="6">
        <f t="shared" si="14"/>
        <v>1.1680271419174779</v>
      </c>
      <c r="G73" s="6"/>
      <c r="H73" s="6">
        <f t="shared" si="15"/>
        <v>0</v>
      </c>
      <c r="I73" s="6"/>
      <c r="J73" s="6">
        <f t="shared" si="16"/>
        <v>0</v>
      </c>
      <c r="K73" s="6">
        <f t="shared" si="17"/>
        <v>0</v>
      </c>
      <c r="L73" s="6">
        <v>46</v>
      </c>
      <c r="M73" s="6">
        <f t="shared" si="18"/>
        <v>46</v>
      </c>
      <c r="N73" s="6">
        <f t="shared" si="19"/>
        <v>-46</v>
      </c>
      <c r="O73" s="3" t="s">
        <v>31</v>
      </c>
    </row>
    <row r="74" spans="1:15" x14ac:dyDescent="0.25">
      <c r="A74" s="5">
        <v>70</v>
      </c>
      <c r="B74" s="6">
        <v>0.3</v>
      </c>
      <c r="C74" s="6">
        <f t="shared" si="13"/>
        <v>0.16431676725154981</v>
      </c>
      <c r="D74" s="13">
        <v>15</v>
      </c>
      <c r="E74" s="6">
        <v>3</v>
      </c>
      <c r="F74" s="6">
        <f t="shared" si="14"/>
        <v>0.95505765428031819</v>
      </c>
      <c r="G74" s="6"/>
      <c r="H74" s="6">
        <f t="shared" si="15"/>
        <v>0</v>
      </c>
      <c r="I74" s="6"/>
      <c r="J74" s="6">
        <f t="shared" si="16"/>
        <v>0</v>
      </c>
      <c r="K74" s="6">
        <f t="shared" si="17"/>
        <v>0</v>
      </c>
      <c r="L74" s="6">
        <v>47</v>
      </c>
      <c r="M74" s="6">
        <f t="shared" si="18"/>
        <v>47</v>
      </c>
      <c r="N74" s="6">
        <f t="shared" si="19"/>
        <v>-47</v>
      </c>
      <c r="O74" s="3" t="s">
        <v>31</v>
      </c>
    </row>
    <row r="75" spans="1:15" x14ac:dyDescent="0.25">
      <c r="A75" s="5">
        <v>71</v>
      </c>
      <c r="B75" s="6">
        <v>0.6</v>
      </c>
      <c r="C75" s="6">
        <f t="shared" si="13"/>
        <v>0.232379000772445</v>
      </c>
      <c r="D75" s="13">
        <v>20</v>
      </c>
      <c r="E75" s="6">
        <v>3</v>
      </c>
      <c r="F75" s="6">
        <f t="shared" si="14"/>
        <v>0.44665462657151028</v>
      </c>
      <c r="G75" s="6"/>
      <c r="H75" s="6">
        <f t="shared" si="15"/>
        <v>0</v>
      </c>
      <c r="I75" s="6"/>
      <c r="J75" s="6">
        <f t="shared" si="16"/>
        <v>0</v>
      </c>
      <c r="K75" s="6">
        <f t="shared" si="17"/>
        <v>0</v>
      </c>
      <c r="L75" s="6">
        <v>48</v>
      </c>
      <c r="M75" s="6">
        <f t="shared" si="18"/>
        <v>48</v>
      </c>
      <c r="N75" s="6">
        <f t="shared" si="19"/>
        <v>-48</v>
      </c>
      <c r="O75" s="3" t="s">
        <v>31</v>
      </c>
    </row>
    <row r="76" spans="1:15" x14ac:dyDescent="0.25">
      <c r="A76" s="5">
        <v>72</v>
      </c>
      <c r="B76" s="6">
        <v>0.9</v>
      </c>
      <c r="C76" s="6">
        <f t="shared" si="13"/>
        <v>0.28460498941515411</v>
      </c>
      <c r="D76" s="13">
        <v>20</v>
      </c>
      <c r="E76" s="6">
        <v>3</v>
      </c>
      <c r="F76" s="6">
        <f t="shared" si="14"/>
        <v>0.63687131511195494</v>
      </c>
      <c r="G76" s="6"/>
      <c r="H76" s="6">
        <f t="shared" si="15"/>
        <v>0</v>
      </c>
      <c r="I76" s="6"/>
      <c r="J76" s="6">
        <f t="shared" si="16"/>
        <v>0</v>
      </c>
      <c r="K76" s="6">
        <f t="shared" si="17"/>
        <v>0</v>
      </c>
      <c r="L76" s="6">
        <v>49</v>
      </c>
      <c r="M76" s="6">
        <f t="shared" si="18"/>
        <v>49</v>
      </c>
      <c r="N76" s="6">
        <f t="shared" si="19"/>
        <v>-49</v>
      </c>
      <c r="O76" s="3" t="s">
        <v>31</v>
      </c>
    </row>
    <row r="77" spans="1:15" x14ac:dyDescent="0.25">
      <c r="A77" s="5">
        <v>73</v>
      </c>
      <c r="B77" s="6">
        <v>1.2</v>
      </c>
      <c r="C77" s="6">
        <f t="shared" si="13"/>
        <v>0.32863353450309962</v>
      </c>
      <c r="D77" s="13">
        <v>20</v>
      </c>
      <c r="E77" s="6">
        <v>3</v>
      </c>
      <c r="F77" s="6">
        <f t="shared" si="14"/>
        <v>0.81916819696429466</v>
      </c>
      <c r="G77" s="6"/>
      <c r="H77" s="6">
        <f t="shared" si="15"/>
        <v>0</v>
      </c>
      <c r="I77" s="6"/>
      <c r="J77" s="6">
        <f t="shared" si="16"/>
        <v>0</v>
      </c>
      <c r="K77" s="6">
        <f t="shared" si="17"/>
        <v>0</v>
      </c>
      <c r="L77" s="6">
        <v>50</v>
      </c>
      <c r="M77" s="6">
        <f t="shared" si="18"/>
        <v>50</v>
      </c>
      <c r="N77" s="6">
        <f t="shared" si="19"/>
        <v>-50</v>
      </c>
      <c r="O77" s="3" t="s">
        <v>31</v>
      </c>
    </row>
    <row r="78" spans="1:15" x14ac:dyDescent="0.25">
      <c r="A78" s="5">
        <v>74</v>
      </c>
      <c r="B78" s="6">
        <v>1.5</v>
      </c>
      <c r="C78" s="6">
        <f t="shared" si="13"/>
        <v>0.36742346141747667</v>
      </c>
      <c r="D78" s="13">
        <v>20</v>
      </c>
      <c r="E78" s="6">
        <v>3</v>
      </c>
      <c r="F78" s="6">
        <f t="shared" si="14"/>
        <v>0.99579363153922806</v>
      </c>
      <c r="G78" s="6"/>
      <c r="H78" s="6">
        <f t="shared" si="15"/>
        <v>0</v>
      </c>
      <c r="I78" s="6"/>
      <c r="J78" s="6">
        <f t="shared" si="16"/>
        <v>0</v>
      </c>
      <c r="K78" s="6">
        <f t="shared" si="17"/>
        <v>0</v>
      </c>
      <c r="L78" s="6">
        <v>51</v>
      </c>
      <c r="M78" s="6">
        <f t="shared" si="18"/>
        <v>51</v>
      </c>
      <c r="N78" s="6">
        <f t="shared" si="19"/>
        <v>-51</v>
      </c>
      <c r="O78" s="3" t="s">
        <v>31</v>
      </c>
    </row>
    <row r="79" spans="1:15" x14ac:dyDescent="0.25">
      <c r="A79" s="5">
        <v>75</v>
      </c>
      <c r="B79" s="6">
        <v>0.3</v>
      </c>
      <c r="C79" s="6">
        <f t="shared" si="13"/>
        <v>0.16431676725154981</v>
      </c>
      <c r="D79" s="13">
        <v>15</v>
      </c>
      <c r="E79" s="6">
        <v>3</v>
      </c>
      <c r="F79" s="6">
        <f t="shared" si="14"/>
        <v>0.95505765428031819</v>
      </c>
      <c r="G79" s="6"/>
      <c r="H79" s="6">
        <f t="shared" si="15"/>
        <v>0</v>
      </c>
      <c r="I79" s="6"/>
      <c r="J79" s="6">
        <f t="shared" si="16"/>
        <v>0</v>
      </c>
      <c r="K79" s="6">
        <f t="shared" si="17"/>
        <v>0</v>
      </c>
      <c r="L79" s="6">
        <v>52</v>
      </c>
      <c r="M79" s="6">
        <f t="shared" si="18"/>
        <v>52</v>
      </c>
      <c r="N79" s="6">
        <f t="shared" si="19"/>
        <v>-52</v>
      </c>
      <c r="O79" s="3" t="s">
        <v>31</v>
      </c>
    </row>
    <row r="80" spans="1:15" x14ac:dyDescent="0.25">
      <c r="A80" s="5">
        <v>76</v>
      </c>
      <c r="B80" s="6">
        <v>0.6</v>
      </c>
      <c r="C80" s="6">
        <f t="shared" si="13"/>
        <v>0.232379000772445</v>
      </c>
      <c r="D80" s="13">
        <v>20</v>
      </c>
      <c r="E80" s="6">
        <v>3</v>
      </c>
      <c r="F80" s="6">
        <f t="shared" si="14"/>
        <v>0.44665462657151028</v>
      </c>
      <c r="G80" s="6"/>
      <c r="H80" s="6">
        <f t="shared" si="15"/>
        <v>0</v>
      </c>
      <c r="I80" s="6"/>
      <c r="J80" s="6">
        <f t="shared" si="16"/>
        <v>0</v>
      </c>
      <c r="K80" s="6">
        <f t="shared" si="17"/>
        <v>0</v>
      </c>
      <c r="L80" s="6">
        <v>53</v>
      </c>
      <c r="M80" s="6">
        <f t="shared" si="18"/>
        <v>53</v>
      </c>
      <c r="N80" s="6">
        <f t="shared" si="19"/>
        <v>-53</v>
      </c>
      <c r="O80" s="3" t="s">
        <v>31</v>
      </c>
    </row>
    <row r="81" spans="1:15" x14ac:dyDescent="0.25">
      <c r="A81" s="5">
        <v>77</v>
      </c>
      <c r="B81" s="6">
        <v>0.9</v>
      </c>
      <c r="C81" s="6">
        <f t="shared" si="13"/>
        <v>0.28460498941515411</v>
      </c>
      <c r="D81" s="13">
        <v>20</v>
      </c>
      <c r="E81" s="6">
        <v>3</v>
      </c>
      <c r="F81" s="6">
        <f t="shared" si="14"/>
        <v>0.63687131511195494</v>
      </c>
      <c r="G81" s="6"/>
      <c r="H81" s="6">
        <f t="shared" si="15"/>
        <v>0</v>
      </c>
      <c r="I81" s="6"/>
      <c r="J81" s="6">
        <f t="shared" si="16"/>
        <v>0</v>
      </c>
      <c r="K81" s="6">
        <f t="shared" si="17"/>
        <v>0</v>
      </c>
      <c r="L81" s="6">
        <v>54</v>
      </c>
      <c r="M81" s="6">
        <f t="shared" si="18"/>
        <v>54</v>
      </c>
      <c r="N81" s="6">
        <f t="shared" si="19"/>
        <v>-54</v>
      </c>
      <c r="O81" s="3" t="s">
        <v>31</v>
      </c>
    </row>
    <row r="82" spans="1:15" x14ac:dyDescent="0.25">
      <c r="A82" s="5">
        <v>78</v>
      </c>
      <c r="B82" s="6">
        <v>1.2</v>
      </c>
      <c r="C82" s="6">
        <f t="shared" si="13"/>
        <v>0.32863353450309962</v>
      </c>
      <c r="D82" s="13">
        <v>20</v>
      </c>
      <c r="E82" s="6">
        <v>3</v>
      </c>
      <c r="F82" s="6">
        <f t="shared" si="14"/>
        <v>0.81916819696429466</v>
      </c>
      <c r="G82" s="6"/>
      <c r="H82" s="6">
        <f t="shared" si="15"/>
        <v>0</v>
      </c>
      <c r="I82" s="6"/>
      <c r="J82" s="6">
        <f t="shared" si="16"/>
        <v>0</v>
      </c>
      <c r="K82" s="6">
        <f t="shared" si="17"/>
        <v>0</v>
      </c>
      <c r="L82" s="6">
        <v>55</v>
      </c>
      <c r="M82" s="6">
        <f t="shared" si="18"/>
        <v>55</v>
      </c>
      <c r="N82" s="6">
        <f t="shared" si="19"/>
        <v>-55</v>
      </c>
      <c r="O82" s="3" t="s">
        <v>31</v>
      </c>
    </row>
    <row r="83" spans="1:15" x14ac:dyDescent="0.25">
      <c r="A83" s="5">
        <v>79</v>
      </c>
      <c r="B83" s="6">
        <v>1.5</v>
      </c>
      <c r="C83" s="6">
        <f t="shared" si="13"/>
        <v>0.36742346141747667</v>
      </c>
      <c r="D83" s="13">
        <v>20</v>
      </c>
      <c r="E83" s="6">
        <v>3</v>
      </c>
      <c r="F83" s="6">
        <f t="shared" si="14"/>
        <v>0.99579363153922806</v>
      </c>
      <c r="G83" s="6"/>
      <c r="H83" s="6">
        <f t="shared" si="15"/>
        <v>0</v>
      </c>
      <c r="I83" s="6"/>
      <c r="J83" s="6">
        <f t="shared" si="16"/>
        <v>0</v>
      </c>
      <c r="K83" s="6">
        <f t="shared" si="17"/>
        <v>0</v>
      </c>
      <c r="L83" s="6">
        <v>56</v>
      </c>
      <c r="M83" s="6">
        <f t="shared" si="18"/>
        <v>56</v>
      </c>
      <c r="N83" s="6">
        <f t="shared" si="19"/>
        <v>-56</v>
      </c>
      <c r="O83" s="3" t="s">
        <v>31</v>
      </c>
    </row>
    <row r="84" spans="1:15" x14ac:dyDescent="0.25">
      <c r="A84" s="5">
        <v>80</v>
      </c>
      <c r="B84" s="6">
        <f>B78+B83</f>
        <v>3</v>
      </c>
      <c r="C84" s="6">
        <f t="shared" si="13"/>
        <v>0.51961524227066314</v>
      </c>
      <c r="D84" s="13">
        <v>20</v>
      </c>
      <c r="E84" s="6">
        <v>3</v>
      </c>
      <c r="F84" s="6">
        <f t="shared" si="14"/>
        <v>1.8262935726378691</v>
      </c>
      <c r="G84" s="6"/>
      <c r="H84" s="6">
        <f t="shared" si="15"/>
        <v>0</v>
      </c>
      <c r="I84" s="6"/>
      <c r="J84" s="6">
        <f t="shared" si="16"/>
        <v>0</v>
      </c>
      <c r="K84" s="6">
        <f t="shared" si="17"/>
        <v>0</v>
      </c>
      <c r="L84" s="6">
        <v>57</v>
      </c>
      <c r="M84" s="6">
        <f t="shared" si="18"/>
        <v>57</v>
      </c>
      <c r="N84" s="6">
        <f t="shared" si="19"/>
        <v>-57</v>
      </c>
      <c r="O84" s="3" t="s">
        <v>31</v>
      </c>
    </row>
    <row r="85" spans="1:15" x14ac:dyDescent="0.25">
      <c r="A85" s="5">
        <v>81</v>
      </c>
      <c r="B85" s="6">
        <f>B84+0.2</f>
        <v>3.2</v>
      </c>
      <c r="C85" s="6">
        <f t="shared" si="13"/>
        <v>0.53665631459994945</v>
      </c>
      <c r="D85" s="13">
        <v>20</v>
      </c>
      <c r="E85" s="6">
        <v>3</v>
      </c>
      <c r="F85" s="6">
        <f t="shared" si="14"/>
        <v>1.9323941934782978</v>
      </c>
      <c r="G85" s="6"/>
      <c r="H85" s="6">
        <f t="shared" si="15"/>
        <v>0</v>
      </c>
      <c r="I85" s="6"/>
      <c r="J85" s="6">
        <f t="shared" si="16"/>
        <v>0</v>
      </c>
      <c r="K85" s="6">
        <f t="shared" si="17"/>
        <v>0</v>
      </c>
      <c r="L85" s="6">
        <v>58</v>
      </c>
      <c r="M85" s="6">
        <f t="shared" si="18"/>
        <v>58</v>
      </c>
      <c r="N85" s="6">
        <f t="shared" si="19"/>
        <v>-58</v>
      </c>
      <c r="O85" s="3" t="s">
        <v>31</v>
      </c>
    </row>
    <row r="86" spans="1:15" x14ac:dyDescent="0.25">
      <c r="A86" s="5">
        <v>82</v>
      </c>
      <c r="B86" s="6">
        <f>B85+0.6</f>
        <v>3.8000000000000003</v>
      </c>
      <c r="C86" s="6">
        <f t="shared" si="13"/>
        <v>0.58480766068853784</v>
      </c>
      <c r="D86" s="13">
        <v>25</v>
      </c>
      <c r="E86" s="6">
        <v>3</v>
      </c>
      <c r="F86" s="6">
        <f t="shared" si="14"/>
        <v>0.77817554418059609</v>
      </c>
      <c r="G86" s="6"/>
      <c r="H86" s="6">
        <f t="shared" si="15"/>
        <v>0</v>
      </c>
      <c r="I86" s="6"/>
      <c r="J86" s="6">
        <f t="shared" si="16"/>
        <v>0</v>
      </c>
      <c r="K86" s="6">
        <f t="shared" si="17"/>
        <v>0</v>
      </c>
      <c r="L86" s="6">
        <v>59</v>
      </c>
      <c r="M86" s="6">
        <f t="shared" si="18"/>
        <v>59</v>
      </c>
      <c r="N86" s="6">
        <f t="shared" si="19"/>
        <v>-59</v>
      </c>
      <c r="O86" s="3" t="s">
        <v>31</v>
      </c>
    </row>
    <row r="87" spans="1:15" x14ac:dyDescent="0.25">
      <c r="A87" s="5">
        <v>83</v>
      </c>
      <c r="B87" s="6">
        <f>B86+0.6</f>
        <v>4.4000000000000004</v>
      </c>
      <c r="C87" s="6">
        <f t="shared" si="13"/>
        <v>0.629285308902091</v>
      </c>
      <c r="D87" s="13">
        <v>25</v>
      </c>
      <c r="E87" s="6">
        <v>3</v>
      </c>
      <c r="F87" s="6">
        <f t="shared" si="14"/>
        <v>0.88468369455307205</v>
      </c>
      <c r="G87" s="6"/>
      <c r="H87" s="6">
        <f t="shared" si="15"/>
        <v>0</v>
      </c>
      <c r="I87" s="6"/>
      <c r="J87" s="6">
        <f t="shared" si="16"/>
        <v>0</v>
      </c>
      <c r="K87" s="6">
        <f t="shared" si="17"/>
        <v>0</v>
      </c>
      <c r="L87" s="6">
        <v>60</v>
      </c>
      <c r="M87" s="6">
        <f t="shared" si="18"/>
        <v>60</v>
      </c>
      <c r="N87" s="6">
        <f t="shared" si="19"/>
        <v>-60</v>
      </c>
      <c r="O87" s="3" t="s">
        <v>31</v>
      </c>
    </row>
    <row r="88" spans="1:15" x14ac:dyDescent="0.25">
      <c r="A88" s="5">
        <v>84</v>
      </c>
      <c r="B88" s="6">
        <v>0.3</v>
      </c>
      <c r="C88" s="6">
        <f t="shared" si="13"/>
        <v>0.16431676725154981</v>
      </c>
      <c r="D88" s="13">
        <v>15</v>
      </c>
      <c r="E88" s="6">
        <v>3</v>
      </c>
      <c r="F88" s="6">
        <f t="shared" si="14"/>
        <v>0.95505765428031819</v>
      </c>
      <c r="G88" s="6"/>
      <c r="H88" s="6">
        <f t="shared" si="15"/>
        <v>0</v>
      </c>
      <c r="I88" s="6"/>
      <c r="J88" s="6">
        <f t="shared" si="16"/>
        <v>0</v>
      </c>
      <c r="K88" s="6">
        <f t="shared" si="17"/>
        <v>0</v>
      </c>
      <c r="L88" s="6">
        <v>61</v>
      </c>
      <c r="M88" s="6">
        <f t="shared" si="18"/>
        <v>61</v>
      </c>
      <c r="N88" s="6">
        <f t="shared" si="19"/>
        <v>-61</v>
      </c>
      <c r="O88" s="3" t="s">
        <v>31</v>
      </c>
    </row>
    <row r="89" spans="1:15" x14ac:dyDescent="0.25">
      <c r="A89" s="5">
        <v>85</v>
      </c>
      <c r="B89" s="6">
        <v>0.6</v>
      </c>
      <c r="C89" s="6">
        <f t="shared" si="13"/>
        <v>0.232379000772445</v>
      </c>
      <c r="D89" s="13">
        <v>20</v>
      </c>
      <c r="E89" s="6">
        <v>3</v>
      </c>
      <c r="F89" s="6">
        <f t="shared" si="14"/>
        <v>0.44665462657151028</v>
      </c>
      <c r="G89" s="6"/>
      <c r="H89" s="6">
        <f t="shared" si="15"/>
        <v>0</v>
      </c>
      <c r="I89" s="6"/>
      <c r="J89" s="6">
        <f t="shared" si="16"/>
        <v>0</v>
      </c>
      <c r="K89" s="6">
        <f t="shared" si="17"/>
        <v>0</v>
      </c>
      <c r="L89" s="6">
        <v>62</v>
      </c>
      <c r="M89" s="6">
        <f t="shared" si="18"/>
        <v>62</v>
      </c>
      <c r="N89" s="6">
        <f t="shared" si="19"/>
        <v>-62</v>
      </c>
      <c r="O89" s="3" t="s">
        <v>31</v>
      </c>
    </row>
    <row r="90" spans="1:15" x14ac:dyDescent="0.25">
      <c r="A90" s="5">
        <v>86</v>
      </c>
      <c r="B90" s="6">
        <v>0.7</v>
      </c>
      <c r="C90" s="6">
        <f t="shared" si="13"/>
        <v>0.25099800796022265</v>
      </c>
      <c r="D90" s="13">
        <v>20</v>
      </c>
      <c r="E90" s="6">
        <v>3</v>
      </c>
      <c r="F90" s="6">
        <f t="shared" si="14"/>
        <v>0.51115225117214913</v>
      </c>
      <c r="G90" s="6"/>
      <c r="H90" s="6">
        <f t="shared" si="15"/>
        <v>0</v>
      </c>
      <c r="I90" s="6"/>
      <c r="J90" s="6">
        <f t="shared" si="16"/>
        <v>0</v>
      </c>
      <c r="K90" s="6">
        <f t="shared" si="17"/>
        <v>0</v>
      </c>
      <c r="L90" s="6">
        <v>63</v>
      </c>
      <c r="M90" s="6">
        <f t="shared" si="18"/>
        <v>63</v>
      </c>
      <c r="N90" s="6">
        <f t="shared" si="19"/>
        <v>-63</v>
      </c>
      <c r="O90" s="3" t="s">
        <v>31</v>
      </c>
    </row>
    <row r="91" spans="1:15" x14ac:dyDescent="0.25">
      <c r="A91" s="5">
        <v>87</v>
      </c>
      <c r="B91" s="6">
        <f>B90</f>
        <v>0.7</v>
      </c>
      <c r="C91" s="6">
        <f t="shared" si="13"/>
        <v>0.25099800796022265</v>
      </c>
      <c r="D91" s="13">
        <v>20</v>
      </c>
      <c r="E91" s="6">
        <v>3</v>
      </c>
      <c r="F91" s="6">
        <f t="shared" si="14"/>
        <v>0.51115225117214913</v>
      </c>
      <c r="G91" s="6"/>
      <c r="H91" s="6">
        <f t="shared" si="15"/>
        <v>0</v>
      </c>
      <c r="I91" s="6"/>
      <c r="J91" s="6">
        <f t="shared" si="16"/>
        <v>0</v>
      </c>
      <c r="K91" s="6">
        <f t="shared" si="17"/>
        <v>0</v>
      </c>
      <c r="L91" s="6">
        <v>64</v>
      </c>
      <c r="M91" s="6">
        <f t="shared" si="18"/>
        <v>64</v>
      </c>
      <c r="N91" s="6">
        <f t="shared" si="19"/>
        <v>-64</v>
      </c>
      <c r="O91" s="3" t="s">
        <v>31</v>
      </c>
    </row>
    <row r="92" spans="1:15" x14ac:dyDescent="0.25">
      <c r="A92" s="5">
        <v>88</v>
      </c>
      <c r="B92" s="6">
        <f>B91+B59</f>
        <v>4</v>
      </c>
      <c r="C92" s="6">
        <f t="shared" ref="C92:C106" si="20">SQRT(B92)*0.3</f>
        <v>0.6</v>
      </c>
      <c r="D92" s="13">
        <v>25</v>
      </c>
      <c r="E92" s="6">
        <v>3</v>
      </c>
      <c r="F92" s="6">
        <f t="shared" ref="F92:F106" si="21">(D92^(-4.75))*(C92^(1.75))*(10^6)*8.69</f>
        <v>0.81389695453537125</v>
      </c>
      <c r="G92" s="6"/>
      <c r="H92" s="6">
        <f t="shared" ref="H92:H106" si="22">10*G92</f>
        <v>0</v>
      </c>
      <c r="I92" s="6"/>
      <c r="J92" s="6">
        <f t="shared" ref="J92:J106" si="23">I92</f>
        <v>0</v>
      </c>
      <c r="K92" s="6">
        <f t="shared" ref="K92:K106" si="24">F92*J92</f>
        <v>0</v>
      </c>
      <c r="L92" s="6">
        <v>65</v>
      </c>
      <c r="M92" s="6">
        <f t="shared" ref="M92:M106" si="25">K92+L92</f>
        <v>65</v>
      </c>
      <c r="N92" s="6">
        <f t="shared" ref="N92:N106" si="26">H92-M92</f>
        <v>-65</v>
      </c>
      <c r="O92" s="3" t="s">
        <v>31</v>
      </c>
    </row>
    <row r="93" spans="1:15" x14ac:dyDescent="0.25">
      <c r="A93" s="5">
        <v>89</v>
      </c>
      <c r="B93" s="6">
        <f>B92+B39</f>
        <v>5.8</v>
      </c>
      <c r="C93" s="6">
        <f t="shared" si="20"/>
        <v>0.72249567472753773</v>
      </c>
      <c r="D93" s="13">
        <v>25</v>
      </c>
      <c r="E93" s="6">
        <v>3</v>
      </c>
      <c r="F93" s="6">
        <f t="shared" si="21"/>
        <v>1.1265913837140016</v>
      </c>
      <c r="G93" s="6"/>
      <c r="H93" s="6">
        <f t="shared" si="22"/>
        <v>0</v>
      </c>
      <c r="I93" s="6"/>
      <c r="J93" s="6">
        <f t="shared" si="23"/>
        <v>0</v>
      </c>
      <c r="K93" s="6">
        <f t="shared" si="24"/>
        <v>0</v>
      </c>
      <c r="L93" s="6">
        <v>66</v>
      </c>
      <c r="M93" s="6">
        <f t="shared" si="25"/>
        <v>66</v>
      </c>
      <c r="N93" s="6">
        <f t="shared" si="26"/>
        <v>-66</v>
      </c>
      <c r="O93" s="3" t="s">
        <v>31</v>
      </c>
    </row>
    <row r="94" spans="1:15" x14ac:dyDescent="0.25">
      <c r="A94" s="5">
        <v>90</v>
      </c>
      <c r="B94" s="6">
        <f>B93+B24</f>
        <v>7.3</v>
      </c>
      <c r="C94" s="6">
        <f t="shared" si="20"/>
        <v>0.81055536516637772</v>
      </c>
      <c r="D94" s="13">
        <v>25</v>
      </c>
      <c r="E94" s="6">
        <v>3</v>
      </c>
      <c r="F94" s="6">
        <f t="shared" si="21"/>
        <v>1.37776273377693</v>
      </c>
      <c r="G94" s="6"/>
      <c r="H94" s="6">
        <f t="shared" si="22"/>
        <v>0</v>
      </c>
      <c r="I94" s="6"/>
      <c r="J94" s="6">
        <f t="shared" si="23"/>
        <v>0</v>
      </c>
      <c r="K94" s="6">
        <f t="shared" si="24"/>
        <v>0</v>
      </c>
      <c r="L94" s="6">
        <v>67</v>
      </c>
      <c r="M94" s="6">
        <f t="shared" si="25"/>
        <v>67</v>
      </c>
      <c r="N94" s="6">
        <f t="shared" si="26"/>
        <v>-67</v>
      </c>
      <c r="O94" s="3" t="s">
        <v>31</v>
      </c>
    </row>
    <row r="95" spans="1:15" x14ac:dyDescent="0.25">
      <c r="A95" s="5">
        <v>91</v>
      </c>
      <c r="B95" s="6">
        <f>B94+B10</f>
        <v>9.1</v>
      </c>
      <c r="C95" s="6">
        <f t="shared" si="20"/>
        <v>0.90498618773990136</v>
      </c>
      <c r="D95" s="13">
        <v>25</v>
      </c>
      <c r="E95" s="6">
        <v>3</v>
      </c>
      <c r="F95" s="6">
        <f t="shared" si="21"/>
        <v>1.6708141680076642</v>
      </c>
      <c r="G95" s="6"/>
      <c r="H95" s="6">
        <f t="shared" si="22"/>
        <v>0</v>
      </c>
      <c r="I95" s="6"/>
      <c r="J95" s="6">
        <f t="shared" si="23"/>
        <v>0</v>
      </c>
      <c r="K95" s="6">
        <f t="shared" si="24"/>
        <v>0</v>
      </c>
      <c r="L95" s="6">
        <v>68</v>
      </c>
      <c r="M95" s="6">
        <f t="shared" si="25"/>
        <v>68</v>
      </c>
      <c r="N95" s="6">
        <f t="shared" si="26"/>
        <v>-68</v>
      </c>
      <c r="O95" s="3" t="s">
        <v>31</v>
      </c>
    </row>
    <row r="96" spans="1:15" x14ac:dyDescent="0.25">
      <c r="A96" s="5">
        <v>92</v>
      </c>
      <c r="B96" s="6">
        <f>B73+B87</f>
        <v>6.2</v>
      </c>
      <c r="C96" s="6">
        <f t="shared" si="20"/>
        <v>0.74699397587932392</v>
      </c>
      <c r="D96" s="13">
        <v>25</v>
      </c>
      <c r="E96" s="6">
        <v>3</v>
      </c>
      <c r="F96" s="6">
        <f t="shared" si="21"/>
        <v>1.1942896244439765</v>
      </c>
      <c r="G96" s="6"/>
      <c r="H96" s="6">
        <f t="shared" si="22"/>
        <v>0</v>
      </c>
      <c r="I96" s="6"/>
      <c r="J96" s="6">
        <f t="shared" si="23"/>
        <v>0</v>
      </c>
      <c r="K96" s="6">
        <f t="shared" si="24"/>
        <v>0</v>
      </c>
      <c r="L96" s="6">
        <v>69</v>
      </c>
      <c r="M96" s="6">
        <f t="shared" si="25"/>
        <v>69</v>
      </c>
      <c r="N96" s="6">
        <f t="shared" si="26"/>
        <v>-69</v>
      </c>
      <c r="O96" s="3" t="s">
        <v>31</v>
      </c>
    </row>
    <row r="97" spans="1:15" x14ac:dyDescent="0.25">
      <c r="A97" s="5">
        <v>93</v>
      </c>
      <c r="B97" s="6">
        <f>B68+B96</f>
        <v>8.8000000000000007</v>
      </c>
      <c r="C97" s="6">
        <f t="shared" si="20"/>
        <v>0.88994381845147952</v>
      </c>
      <c r="D97" s="13">
        <v>25</v>
      </c>
      <c r="E97" s="6">
        <v>3</v>
      </c>
      <c r="F97" s="6">
        <f t="shared" si="21"/>
        <v>1.6225170497248265</v>
      </c>
      <c r="G97" s="6"/>
      <c r="H97" s="6">
        <f t="shared" si="22"/>
        <v>0</v>
      </c>
      <c r="I97" s="6"/>
      <c r="J97" s="6">
        <f t="shared" si="23"/>
        <v>0</v>
      </c>
      <c r="K97" s="6">
        <f t="shared" si="24"/>
        <v>0</v>
      </c>
      <c r="L97" s="6">
        <v>70</v>
      </c>
      <c r="M97" s="6">
        <f t="shared" si="25"/>
        <v>70</v>
      </c>
      <c r="N97" s="6">
        <f t="shared" si="26"/>
        <v>-70</v>
      </c>
      <c r="O97" s="3" t="s">
        <v>31</v>
      </c>
    </row>
    <row r="98" spans="1:15" x14ac:dyDescent="0.25">
      <c r="A98" s="5">
        <v>94</v>
      </c>
      <c r="B98" s="6">
        <f>B47+B97</f>
        <v>11.5</v>
      </c>
      <c r="C98" s="6">
        <f t="shared" si="20"/>
        <v>1.0173494974687902</v>
      </c>
      <c r="D98" s="13">
        <v>25</v>
      </c>
      <c r="E98" s="6">
        <v>3</v>
      </c>
      <c r="F98" s="6">
        <f t="shared" si="21"/>
        <v>2.0505838910447576</v>
      </c>
      <c r="G98" s="6"/>
      <c r="H98" s="6">
        <f t="shared" si="22"/>
        <v>0</v>
      </c>
      <c r="I98" s="6"/>
      <c r="J98" s="6">
        <f t="shared" si="23"/>
        <v>0</v>
      </c>
      <c r="K98" s="6">
        <f t="shared" si="24"/>
        <v>0</v>
      </c>
      <c r="L98" s="6">
        <v>71</v>
      </c>
      <c r="M98" s="6">
        <f t="shared" si="25"/>
        <v>71</v>
      </c>
      <c r="N98" s="6">
        <f t="shared" si="26"/>
        <v>-71</v>
      </c>
      <c r="O98" s="3" t="s">
        <v>31</v>
      </c>
    </row>
    <row r="99" spans="1:15" x14ac:dyDescent="0.25">
      <c r="A99" s="5">
        <v>95</v>
      </c>
      <c r="B99" s="6">
        <f>B98+B33</f>
        <v>14.2</v>
      </c>
      <c r="C99" s="6">
        <f t="shared" si="20"/>
        <v>1.1304866208850062</v>
      </c>
      <c r="D99" s="13">
        <v>25</v>
      </c>
      <c r="E99" s="6">
        <v>3</v>
      </c>
      <c r="F99" s="6">
        <f t="shared" si="21"/>
        <v>2.4661485460463997</v>
      </c>
      <c r="G99" s="6"/>
      <c r="H99" s="6">
        <f t="shared" si="22"/>
        <v>0</v>
      </c>
      <c r="I99" s="6"/>
      <c r="J99" s="6">
        <f t="shared" si="23"/>
        <v>0</v>
      </c>
      <c r="K99" s="6">
        <f t="shared" si="24"/>
        <v>0</v>
      </c>
      <c r="L99" s="6">
        <v>72</v>
      </c>
      <c r="M99" s="6">
        <f t="shared" si="25"/>
        <v>72</v>
      </c>
      <c r="N99" s="6">
        <f t="shared" si="26"/>
        <v>-72</v>
      </c>
      <c r="O99" s="3" t="s">
        <v>31</v>
      </c>
    </row>
    <row r="100" spans="1:15" x14ac:dyDescent="0.25">
      <c r="A100" s="5">
        <v>96</v>
      </c>
      <c r="B100" s="6">
        <f>B99+B17</f>
        <v>16.3</v>
      </c>
      <c r="C100" s="6">
        <f t="shared" si="20"/>
        <v>1.2111977542911809</v>
      </c>
      <c r="D100" s="13">
        <v>32</v>
      </c>
      <c r="E100" s="6">
        <v>3</v>
      </c>
      <c r="F100" s="6">
        <f t="shared" si="21"/>
        <v>0.8613580741590684</v>
      </c>
      <c r="G100" s="6"/>
      <c r="H100" s="6">
        <f t="shared" si="22"/>
        <v>0</v>
      </c>
      <c r="I100" s="6"/>
      <c r="J100" s="6">
        <f t="shared" si="23"/>
        <v>0</v>
      </c>
      <c r="K100" s="6">
        <f t="shared" si="24"/>
        <v>0</v>
      </c>
      <c r="L100" s="6">
        <v>73</v>
      </c>
      <c r="M100" s="6">
        <f t="shared" si="25"/>
        <v>73</v>
      </c>
      <c r="N100" s="6">
        <f t="shared" si="26"/>
        <v>-73</v>
      </c>
      <c r="O100" s="3" t="s">
        <v>31</v>
      </c>
    </row>
    <row r="101" spans="1:15" x14ac:dyDescent="0.25">
      <c r="A101" s="5">
        <v>97</v>
      </c>
      <c r="B101" s="6">
        <f>B49</f>
        <v>1.2</v>
      </c>
      <c r="C101" s="6">
        <f t="shared" si="20"/>
        <v>0.32863353450309962</v>
      </c>
      <c r="D101" s="13">
        <v>20</v>
      </c>
      <c r="E101" s="6">
        <v>3</v>
      </c>
      <c r="F101" s="6">
        <f t="shared" si="21"/>
        <v>0.81916819696429466</v>
      </c>
      <c r="G101" s="6"/>
      <c r="H101" s="6">
        <f t="shared" si="22"/>
        <v>0</v>
      </c>
      <c r="I101" s="6"/>
      <c r="J101" s="6">
        <f t="shared" si="23"/>
        <v>0</v>
      </c>
      <c r="K101" s="6">
        <f t="shared" si="24"/>
        <v>0</v>
      </c>
      <c r="L101" s="6">
        <v>74</v>
      </c>
      <c r="M101" s="6">
        <f t="shared" si="25"/>
        <v>74</v>
      </c>
      <c r="N101" s="6">
        <f t="shared" si="26"/>
        <v>-74</v>
      </c>
      <c r="O101" s="3" t="s">
        <v>31</v>
      </c>
    </row>
    <row r="102" spans="1:15" x14ac:dyDescent="0.25">
      <c r="A102" s="5">
        <v>98</v>
      </c>
      <c r="B102" s="6">
        <f>B101</f>
        <v>1.2</v>
      </c>
      <c r="C102" s="6">
        <f t="shared" si="20"/>
        <v>0.32863353450309962</v>
      </c>
      <c r="D102" s="13">
        <v>20</v>
      </c>
      <c r="E102" s="6">
        <v>3</v>
      </c>
      <c r="F102" s="6">
        <f t="shared" si="21"/>
        <v>0.81916819696429466</v>
      </c>
      <c r="G102" s="6"/>
      <c r="H102" s="6">
        <f t="shared" si="22"/>
        <v>0</v>
      </c>
      <c r="I102" s="6"/>
      <c r="J102" s="6">
        <f t="shared" si="23"/>
        <v>0</v>
      </c>
      <c r="K102" s="6">
        <f t="shared" si="24"/>
        <v>0</v>
      </c>
      <c r="L102" s="6">
        <v>75</v>
      </c>
      <c r="M102" s="6">
        <f t="shared" si="25"/>
        <v>75</v>
      </c>
      <c r="N102" s="6">
        <f t="shared" si="26"/>
        <v>-75</v>
      </c>
      <c r="O102" s="3" t="s">
        <v>31</v>
      </c>
    </row>
    <row r="103" spans="1:15" x14ac:dyDescent="0.25">
      <c r="A103" s="5">
        <v>99</v>
      </c>
      <c r="B103" s="6">
        <f>B102+B19</f>
        <v>1.4</v>
      </c>
      <c r="C103" s="6">
        <f t="shared" si="20"/>
        <v>0.35496478698597694</v>
      </c>
      <c r="D103" s="13">
        <v>20</v>
      </c>
      <c r="E103" s="6">
        <v>3</v>
      </c>
      <c r="F103" s="6">
        <f t="shared" si="21"/>
        <v>0.93745736203606123</v>
      </c>
      <c r="G103" s="6"/>
      <c r="H103" s="6">
        <f t="shared" si="22"/>
        <v>0</v>
      </c>
      <c r="I103" s="6"/>
      <c r="J103" s="6">
        <f t="shared" si="23"/>
        <v>0</v>
      </c>
      <c r="K103" s="6">
        <f t="shared" si="24"/>
        <v>0</v>
      </c>
      <c r="L103" s="6">
        <v>76</v>
      </c>
      <c r="M103" s="6">
        <f t="shared" si="25"/>
        <v>76</v>
      </c>
      <c r="N103" s="6">
        <f t="shared" si="26"/>
        <v>-76</v>
      </c>
      <c r="O103" s="3" t="s">
        <v>31</v>
      </c>
    </row>
    <row r="104" spans="1:15" x14ac:dyDescent="0.25">
      <c r="A104" s="5">
        <v>100</v>
      </c>
      <c r="B104" s="6">
        <f>B103</f>
        <v>1.4</v>
      </c>
      <c r="C104" s="6">
        <f t="shared" si="20"/>
        <v>0.35496478698597694</v>
      </c>
      <c r="D104" s="13">
        <v>20</v>
      </c>
      <c r="E104" s="6">
        <v>3</v>
      </c>
      <c r="F104" s="6">
        <f t="shared" si="21"/>
        <v>0.93745736203606123</v>
      </c>
      <c r="G104" s="6"/>
      <c r="H104" s="6">
        <f t="shared" si="22"/>
        <v>0</v>
      </c>
      <c r="I104" s="6"/>
      <c r="J104" s="6">
        <f t="shared" si="23"/>
        <v>0</v>
      </c>
      <c r="K104" s="6">
        <f t="shared" si="24"/>
        <v>0</v>
      </c>
      <c r="L104" s="6">
        <v>77</v>
      </c>
      <c r="M104" s="6">
        <f t="shared" si="25"/>
        <v>77</v>
      </c>
      <c r="N104" s="6">
        <f t="shared" si="26"/>
        <v>-77</v>
      </c>
      <c r="O104" s="3" t="s">
        <v>31</v>
      </c>
    </row>
    <row r="105" spans="1:15" x14ac:dyDescent="0.25">
      <c r="A105" s="5">
        <v>101</v>
      </c>
      <c r="B105" s="6">
        <f>B104+B100</f>
        <v>17.7</v>
      </c>
      <c r="C105" s="6">
        <f t="shared" si="20"/>
        <v>1.2621410380777578</v>
      </c>
      <c r="D105" s="13">
        <v>32</v>
      </c>
      <c r="E105" s="6">
        <v>3</v>
      </c>
      <c r="F105" s="6">
        <f t="shared" si="21"/>
        <v>0.92575524919624563</v>
      </c>
      <c r="G105" s="6"/>
      <c r="H105" s="6">
        <f t="shared" si="22"/>
        <v>0</v>
      </c>
      <c r="I105" s="6"/>
      <c r="J105" s="6">
        <f t="shared" si="23"/>
        <v>0</v>
      </c>
      <c r="K105" s="6">
        <f t="shared" si="24"/>
        <v>0</v>
      </c>
      <c r="L105" s="6">
        <v>78</v>
      </c>
      <c r="M105" s="6">
        <f t="shared" si="25"/>
        <v>78</v>
      </c>
      <c r="N105" s="6">
        <f t="shared" si="26"/>
        <v>-78</v>
      </c>
      <c r="O105" s="3" t="s">
        <v>31</v>
      </c>
    </row>
    <row r="106" spans="1:15" x14ac:dyDescent="0.25">
      <c r="A106" s="5">
        <v>102</v>
      </c>
      <c r="B106" s="6">
        <f>B105+B95</f>
        <v>26.799999999999997</v>
      </c>
      <c r="C106" s="6">
        <f t="shared" si="20"/>
        <v>1.5530614926653741</v>
      </c>
      <c r="D106" s="13">
        <v>32</v>
      </c>
      <c r="E106" s="6">
        <v>3</v>
      </c>
      <c r="F106" s="6">
        <f t="shared" si="21"/>
        <v>1.3308757749648259</v>
      </c>
      <c r="G106" s="6"/>
      <c r="H106" s="6">
        <f t="shared" si="22"/>
        <v>0</v>
      </c>
      <c r="I106" s="6"/>
      <c r="J106" s="6">
        <f t="shared" si="23"/>
        <v>0</v>
      </c>
      <c r="K106" s="6">
        <f t="shared" si="24"/>
        <v>0</v>
      </c>
      <c r="L106" s="6">
        <v>79</v>
      </c>
      <c r="M106" s="6">
        <f t="shared" si="25"/>
        <v>79</v>
      </c>
      <c r="N106" s="6">
        <f t="shared" si="26"/>
        <v>-79</v>
      </c>
      <c r="O106" s="3" t="s">
        <v>31</v>
      </c>
    </row>
  </sheetData>
  <mergeCells count="12">
    <mergeCell ref="A2:A3"/>
    <mergeCell ref="K2:M2"/>
    <mergeCell ref="I2:J2"/>
    <mergeCell ref="O2:O3"/>
    <mergeCell ref="N2:N3"/>
    <mergeCell ref="H2:H3"/>
    <mergeCell ref="G2:G3"/>
    <mergeCell ref="F2:F3"/>
    <mergeCell ref="E2:E3"/>
    <mergeCell ref="D2:D3"/>
    <mergeCell ref="C2:C3"/>
    <mergeCell ref="B2:B3"/>
  </mergeCells>
  <pageMargins left="0.511811024" right="0.511811024" top="0.78740157499999996" bottom="0.78740157499999996" header="0.31496062000000002" footer="0.31496062000000002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zoomScale="110" zoomScaleNormal="110" workbookViewId="0"/>
  </sheetViews>
  <sheetFormatPr defaultRowHeight="15" x14ac:dyDescent="0.25"/>
  <cols>
    <col min="1" max="1" width="7.28515625" style="2" bestFit="1" customWidth="1"/>
    <col min="2" max="2" width="17.85546875" style="2" customWidth="1"/>
    <col min="3" max="3" width="18" style="2" bestFit="1" customWidth="1"/>
    <col min="4" max="4" width="18.7109375" style="2" bestFit="1" customWidth="1"/>
    <col min="5" max="5" width="16.7109375" style="2" bestFit="1" customWidth="1"/>
    <col min="6" max="6" width="12.7109375" style="2" customWidth="1"/>
    <col min="7" max="7" width="9.5703125" style="2" bestFit="1" customWidth="1"/>
  </cols>
  <sheetData>
    <row r="1" spans="1:7" ht="27.75" customHeight="1" x14ac:dyDescent="0.25">
      <c r="A1" s="16" t="s">
        <v>0</v>
      </c>
      <c r="B1" s="17" t="s">
        <v>28</v>
      </c>
      <c r="C1" s="16" t="s">
        <v>26</v>
      </c>
      <c r="D1" s="16" t="s">
        <v>29</v>
      </c>
      <c r="E1" s="16" t="s">
        <v>32</v>
      </c>
      <c r="F1" s="17" t="s">
        <v>27</v>
      </c>
      <c r="G1" s="17" t="s">
        <v>40</v>
      </c>
    </row>
    <row r="2" spans="1:7" x14ac:dyDescent="0.25">
      <c r="A2" s="7"/>
      <c r="B2" s="7"/>
      <c r="C2" s="7" t="s">
        <v>21</v>
      </c>
      <c r="D2" s="7" t="s">
        <v>30</v>
      </c>
      <c r="E2" s="7" t="s">
        <v>20</v>
      </c>
      <c r="F2" s="7" t="s">
        <v>21</v>
      </c>
      <c r="G2" s="7" t="s">
        <v>24</v>
      </c>
    </row>
    <row r="3" spans="1:7" x14ac:dyDescent="0.25">
      <c r="A3" s="5">
        <v>1</v>
      </c>
      <c r="B3" s="3">
        <v>2</v>
      </c>
      <c r="C3" s="3">
        <v>40</v>
      </c>
      <c r="D3" s="3">
        <v>2</v>
      </c>
      <c r="E3" s="18">
        <v>0.41599999999999998</v>
      </c>
      <c r="F3" s="3">
        <v>40</v>
      </c>
      <c r="G3" s="6">
        <v>1</v>
      </c>
    </row>
    <row r="4" spans="1:7" x14ac:dyDescent="0.25">
      <c r="A4" s="5">
        <v>2</v>
      </c>
      <c r="B4" s="3">
        <v>4</v>
      </c>
      <c r="C4" s="3">
        <v>50</v>
      </c>
      <c r="D4" s="3">
        <v>2</v>
      </c>
      <c r="E4" s="18">
        <v>0.754</v>
      </c>
      <c r="F4" s="3">
        <v>40</v>
      </c>
      <c r="G4" s="6">
        <v>1.2</v>
      </c>
    </row>
    <row r="5" spans="1:7" x14ac:dyDescent="0.25">
      <c r="A5" s="5">
        <v>3</v>
      </c>
      <c r="B5" s="3">
        <v>6</v>
      </c>
      <c r="C5" s="3">
        <v>50</v>
      </c>
      <c r="D5" s="3">
        <v>2</v>
      </c>
      <c r="E5" s="18">
        <v>0.754</v>
      </c>
      <c r="F5" s="3">
        <v>40</v>
      </c>
      <c r="G5" s="6">
        <v>1.2</v>
      </c>
    </row>
    <row r="6" spans="1:7" x14ac:dyDescent="0.25">
      <c r="A6" s="5">
        <v>4</v>
      </c>
      <c r="B6" s="3">
        <v>8</v>
      </c>
      <c r="C6" s="3">
        <v>75</v>
      </c>
      <c r="D6" s="3">
        <v>2</v>
      </c>
      <c r="E6" s="18">
        <v>2.21</v>
      </c>
      <c r="F6" s="3">
        <v>50</v>
      </c>
      <c r="G6" s="6">
        <v>1.8</v>
      </c>
    </row>
    <row r="7" spans="1:7" x14ac:dyDescent="0.25">
      <c r="A7" s="5">
        <v>5</v>
      </c>
      <c r="B7" s="3">
        <v>5</v>
      </c>
      <c r="C7" s="3">
        <v>50</v>
      </c>
      <c r="D7" s="3">
        <v>2</v>
      </c>
      <c r="E7" s="18">
        <v>0.754</v>
      </c>
      <c r="F7" s="3">
        <v>40</v>
      </c>
      <c r="G7" s="6">
        <v>1.2</v>
      </c>
    </row>
    <row r="8" spans="1:7" x14ac:dyDescent="0.25">
      <c r="A8" s="5">
        <v>6</v>
      </c>
      <c r="B8" s="3">
        <v>10</v>
      </c>
      <c r="C8" s="3">
        <v>75</v>
      </c>
      <c r="D8" s="3">
        <v>2</v>
      </c>
      <c r="E8" s="18">
        <v>2.21</v>
      </c>
      <c r="F8" s="3">
        <v>50</v>
      </c>
      <c r="G8" s="6">
        <v>1.8</v>
      </c>
    </row>
    <row r="9" spans="1:7" x14ac:dyDescent="0.25">
      <c r="A9" s="5">
        <v>7</v>
      </c>
      <c r="B9" s="3">
        <f>B6+B8+1</f>
        <v>19</v>
      </c>
      <c r="C9" s="3">
        <v>75</v>
      </c>
      <c r="D9" s="3">
        <v>2</v>
      </c>
      <c r="E9" s="18">
        <v>2.21</v>
      </c>
      <c r="F9" s="3">
        <v>50</v>
      </c>
      <c r="G9" s="6">
        <v>1.8</v>
      </c>
    </row>
    <row r="10" spans="1:7" x14ac:dyDescent="0.25">
      <c r="A10" s="5">
        <v>8</v>
      </c>
      <c r="B10" s="3">
        <f>B6+1</f>
        <v>9</v>
      </c>
      <c r="C10" s="3">
        <v>75</v>
      </c>
      <c r="D10" s="3">
        <v>2</v>
      </c>
      <c r="E10" s="18">
        <v>2.21</v>
      </c>
      <c r="F10" s="3">
        <v>50</v>
      </c>
      <c r="G10" s="6">
        <v>1.8</v>
      </c>
    </row>
    <row r="11" spans="1:7" x14ac:dyDescent="0.25">
      <c r="A11" s="5">
        <v>9</v>
      </c>
      <c r="B11" s="3">
        <v>6</v>
      </c>
      <c r="C11" s="3">
        <v>50</v>
      </c>
      <c r="D11" s="3">
        <v>2</v>
      </c>
      <c r="E11" s="18">
        <v>0.754</v>
      </c>
      <c r="F11" s="3">
        <v>40</v>
      </c>
      <c r="G11" s="6">
        <v>1.2</v>
      </c>
    </row>
    <row r="12" spans="1:7" x14ac:dyDescent="0.25">
      <c r="A12" s="5">
        <v>10</v>
      </c>
      <c r="B12" s="3">
        <f>B11+6</f>
        <v>12</v>
      </c>
      <c r="C12" s="3">
        <v>75</v>
      </c>
      <c r="D12" s="3">
        <v>2</v>
      </c>
      <c r="E12" s="18">
        <v>2.21</v>
      </c>
      <c r="F12" s="3">
        <v>50</v>
      </c>
      <c r="G12" s="6">
        <v>1.8</v>
      </c>
    </row>
    <row r="13" spans="1:7" x14ac:dyDescent="0.25">
      <c r="A13" s="5">
        <v>11</v>
      </c>
      <c r="B13" s="3">
        <v>18</v>
      </c>
      <c r="C13" s="3">
        <v>75</v>
      </c>
      <c r="D13" s="3">
        <v>2</v>
      </c>
      <c r="E13" s="18">
        <v>2.21</v>
      </c>
      <c r="F13" s="3">
        <v>50</v>
      </c>
      <c r="G13" s="6">
        <v>1.8</v>
      </c>
    </row>
    <row r="14" spans="1:7" x14ac:dyDescent="0.25">
      <c r="A14" s="5">
        <v>12</v>
      </c>
      <c r="B14" s="3">
        <v>3</v>
      </c>
      <c r="C14" s="3">
        <v>40</v>
      </c>
      <c r="D14" s="3">
        <v>2</v>
      </c>
      <c r="E14" s="18">
        <v>0.41599999999999998</v>
      </c>
      <c r="F14" s="3">
        <v>40</v>
      </c>
      <c r="G14" s="6">
        <v>1</v>
      </c>
    </row>
    <row r="15" spans="1:7" x14ac:dyDescent="0.25">
      <c r="A15" s="5">
        <v>13</v>
      </c>
      <c r="B15" s="3">
        <v>6</v>
      </c>
      <c r="C15" s="3">
        <v>50</v>
      </c>
      <c r="D15" s="3">
        <v>2</v>
      </c>
      <c r="E15" s="18">
        <v>0.754</v>
      </c>
      <c r="F15" s="3">
        <v>40</v>
      </c>
      <c r="G15" s="6">
        <v>1.2</v>
      </c>
    </row>
    <row r="16" spans="1:7" x14ac:dyDescent="0.25">
      <c r="A16" s="5">
        <v>14</v>
      </c>
      <c r="B16" s="3">
        <v>7</v>
      </c>
      <c r="C16" s="3">
        <v>75</v>
      </c>
      <c r="D16" s="3">
        <v>2</v>
      </c>
      <c r="E16" s="18">
        <v>2.21</v>
      </c>
      <c r="F16" s="3">
        <v>50</v>
      </c>
      <c r="G16" s="6">
        <v>1.8</v>
      </c>
    </row>
    <row r="17" spans="1:7" x14ac:dyDescent="0.25">
      <c r="A17" s="5">
        <v>15</v>
      </c>
      <c r="B17" s="3">
        <f>B6+B7+1</f>
        <v>14</v>
      </c>
      <c r="C17" s="3">
        <v>75</v>
      </c>
      <c r="D17" s="3">
        <v>2</v>
      </c>
      <c r="E17" s="18">
        <v>2.21</v>
      </c>
      <c r="F17" s="3">
        <v>50</v>
      </c>
      <c r="G17" s="6">
        <v>1.8</v>
      </c>
    </row>
    <row r="18" spans="1:7" x14ac:dyDescent="0.25">
      <c r="A18" s="5">
        <v>16</v>
      </c>
      <c r="B18" s="3">
        <v>6</v>
      </c>
      <c r="C18" s="3">
        <v>50</v>
      </c>
      <c r="D18" s="3">
        <v>2</v>
      </c>
      <c r="E18" s="18">
        <v>0.754</v>
      </c>
      <c r="F18" s="3">
        <v>40</v>
      </c>
      <c r="G18" s="6">
        <v>1.2</v>
      </c>
    </row>
    <row r="19" spans="1:7" x14ac:dyDescent="0.25">
      <c r="A19" s="5">
        <v>17</v>
      </c>
      <c r="B19" s="3">
        <v>12</v>
      </c>
      <c r="C19" s="3">
        <v>75</v>
      </c>
      <c r="D19" s="3">
        <v>2</v>
      </c>
      <c r="E19" s="18">
        <v>2.21</v>
      </c>
      <c r="F19" s="3">
        <v>50</v>
      </c>
      <c r="G19" s="6">
        <v>1.8</v>
      </c>
    </row>
    <row r="20" spans="1:7" x14ac:dyDescent="0.25">
      <c r="A20" s="5">
        <v>18</v>
      </c>
      <c r="B20" s="3">
        <f>B6+1</f>
        <v>9</v>
      </c>
      <c r="C20" s="3">
        <v>75</v>
      </c>
      <c r="D20" s="3">
        <v>2</v>
      </c>
      <c r="E20" s="18">
        <v>2.21</v>
      </c>
      <c r="F20" s="3">
        <v>50</v>
      </c>
      <c r="G20" s="6">
        <v>1.8</v>
      </c>
    </row>
    <row r="21" spans="1:7" x14ac:dyDescent="0.25">
      <c r="A21" s="5">
        <v>19</v>
      </c>
      <c r="B21" s="3">
        <f>B13+6</f>
        <v>24</v>
      </c>
      <c r="C21" s="3">
        <v>100</v>
      </c>
      <c r="D21" s="3">
        <v>2</v>
      </c>
      <c r="E21" s="18">
        <v>4.758</v>
      </c>
      <c r="F21" s="3">
        <v>75</v>
      </c>
      <c r="G21" s="6">
        <v>2.4</v>
      </c>
    </row>
    <row r="22" spans="1:7" x14ac:dyDescent="0.25">
      <c r="A22" s="5">
        <v>20</v>
      </c>
      <c r="B22" s="3">
        <v>1</v>
      </c>
      <c r="C22" s="3">
        <v>40</v>
      </c>
      <c r="D22" s="3">
        <v>2</v>
      </c>
      <c r="E22" s="18">
        <v>0.41599999999999998</v>
      </c>
      <c r="F22" s="3">
        <v>40</v>
      </c>
      <c r="G22" s="6">
        <v>1</v>
      </c>
    </row>
    <row r="23" spans="1:7" x14ac:dyDescent="0.25">
      <c r="A23" s="5">
        <v>21</v>
      </c>
      <c r="B23" s="8">
        <f>B22+2</f>
        <v>3</v>
      </c>
      <c r="C23" s="3">
        <v>40</v>
      </c>
      <c r="D23" s="3">
        <v>2</v>
      </c>
      <c r="E23" s="18">
        <v>0.41599999999999998</v>
      </c>
      <c r="F23" s="3">
        <v>40</v>
      </c>
      <c r="G23" s="6">
        <v>1</v>
      </c>
    </row>
    <row r="24" spans="1:7" x14ac:dyDescent="0.25">
      <c r="A24" s="5">
        <v>22</v>
      </c>
      <c r="B24" s="3">
        <f>B23+2</f>
        <v>5</v>
      </c>
      <c r="C24" s="3">
        <v>50</v>
      </c>
      <c r="D24" s="3">
        <v>2</v>
      </c>
      <c r="E24" s="18">
        <v>0.754</v>
      </c>
      <c r="F24" s="3">
        <v>40</v>
      </c>
      <c r="G24" s="6">
        <v>1.2</v>
      </c>
    </row>
    <row r="25" spans="1:7" x14ac:dyDescent="0.25">
      <c r="A25" s="5">
        <v>23</v>
      </c>
      <c r="B25" s="3">
        <f>B24+3</f>
        <v>8</v>
      </c>
      <c r="C25" s="3">
        <v>75</v>
      </c>
      <c r="D25" s="3">
        <v>2</v>
      </c>
      <c r="E25" s="18">
        <v>2.21</v>
      </c>
      <c r="F25" s="3">
        <v>50</v>
      </c>
      <c r="G25" s="6">
        <v>1.8</v>
      </c>
    </row>
    <row r="26" spans="1:7" x14ac:dyDescent="0.25">
      <c r="A26" s="5">
        <v>24</v>
      </c>
      <c r="B26" s="3">
        <f>B25+1</f>
        <v>9</v>
      </c>
      <c r="C26" s="3">
        <v>75</v>
      </c>
      <c r="D26" s="3">
        <v>2</v>
      </c>
      <c r="E26" s="18">
        <v>2.21</v>
      </c>
      <c r="F26" s="3">
        <v>50</v>
      </c>
      <c r="G26" s="6">
        <v>1.8</v>
      </c>
    </row>
    <row r="27" spans="1:7" x14ac:dyDescent="0.25">
      <c r="A27" s="5">
        <v>25</v>
      </c>
      <c r="B27" s="3">
        <f>B26+B3</f>
        <v>11</v>
      </c>
      <c r="C27" s="3">
        <v>75</v>
      </c>
      <c r="D27" s="3">
        <v>2</v>
      </c>
      <c r="E27" s="18">
        <v>2.21</v>
      </c>
      <c r="F27" s="3">
        <v>50</v>
      </c>
      <c r="G27" s="6">
        <v>1.8</v>
      </c>
    </row>
    <row r="28" spans="1:7" x14ac:dyDescent="0.25">
      <c r="A28" s="5">
        <v>26</v>
      </c>
      <c r="B28" s="3">
        <f>B27+1</f>
        <v>12</v>
      </c>
      <c r="C28" s="3">
        <v>75</v>
      </c>
      <c r="D28" s="3">
        <v>2</v>
      </c>
      <c r="E28" s="18">
        <v>2.21</v>
      </c>
      <c r="F28" s="3">
        <v>50</v>
      </c>
      <c r="G28" s="6">
        <v>1.8</v>
      </c>
    </row>
    <row r="29" spans="1:7" x14ac:dyDescent="0.25">
      <c r="A29" s="5">
        <v>27</v>
      </c>
      <c r="B29" s="3">
        <f>B12+B61</f>
        <v>18</v>
      </c>
      <c r="C29" s="3">
        <v>75</v>
      </c>
      <c r="D29" s="3">
        <v>2</v>
      </c>
      <c r="E29" s="18">
        <v>2.21</v>
      </c>
      <c r="F29" s="3">
        <v>50</v>
      </c>
      <c r="G29" s="6">
        <v>1.8</v>
      </c>
    </row>
    <row r="30" spans="1:7" x14ac:dyDescent="0.25">
      <c r="A30" s="5">
        <v>28</v>
      </c>
      <c r="B30" s="8">
        <f>B6+2+4</f>
        <v>14</v>
      </c>
      <c r="C30" s="3">
        <v>75</v>
      </c>
      <c r="D30" s="3">
        <v>2</v>
      </c>
      <c r="E30" s="18">
        <v>2.21</v>
      </c>
      <c r="F30" s="3">
        <v>50</v>
      </c>
      <c r="G30" s="6">
        <v>1.8</v>
      </c>
    </row>
    <row r="31" spans="1:7" x14ac:dyDescent="0.25">
      <c r="A31" s="5">
        <v>29</v>
      </c>
      <c r="B31" s="8">
        <f>B22+B30+1</f>
        <v>16</v>
      </c>
      <c r="C31" s="3">
        <v>75</v>
      </c>
      <c r="D31" s="3">
        <v>2</v>
      </c>
      <c r="E31" s="18">
        <v>2.21</v>
      </c>
      <c r="F31" s="3">
        <v>50</v>
      </c>
      <c r="G31" s="6">
        <v>1.8</v>
      </c>
    </row>
    <row r="32" spans="1:7" x14ac:dyDescent="0.25">
      <c r="A32" s="5">
        <v>30</v>
      </c>
      <c r="B32" s="8">
        <f>B14+B22</f>
        <v>4</v>
      </c>
      <c r="C32" s="3">
        <v>50</v>
      </c>
      <c r="D32" s="3">
        <v>2</v>
      </c>
      <c r="E32" s="18">
        <v>0.754</v>
      </c>
      <c r="F32" s="3">
        <v>40</v>
      </c>
      <c r="G32" s="6">
        <v>1.2</v>
      </c>
    </row>
    <row r="33" spans="1:7" x14ac:dyDescent="0.25">
      <c r="A33" s="5">
        <v>31</v>
      </c>
      <c r="B33" s="8">
        <f>B3+B32+1</f>
        <v>7</v>
      </c>
      <c r="C33" s="3">
        <v>75</v>
      </c>
      <c r="D33" s="3">
        <v>2</v>
      </c>
      <c r="E33" s="18">
        <v>2.21</v>
      </c>
      <c r="F33" s="3">
        <v>50</v>
      </c>
      <c r="G33" s="6">
        <v>1.8</v>
      </c>
    </row>
    <row r="34" spans="1:7" x14ac:dyDescent="0.25">
      <c r="A34" s="5">
        <v>32</v>
      </c>
      <c r="B34" s="8">
        <f>B8+5</f>
        <v>15</v>
      </c>
      <c r="C34" s="3">
        <v>75</v>
      </c>
      <c r="D34" s="3">
        <v>2</v>
      </c>
      <c r="E34" s="18">
        <v>2.21</v>
      </c>
      <c r="F34" s="3">
        <v>50</v>
      </c>
      <c r="G34" s="6">
        <v>1.8</v>
      </c>
    </row>
    <row r="35" spans="1:7" x14ac:dyDescent="0.25">
      <c r="A35" s="5">
        <v>33</v>
      </c>
      <c r="B35" s="8">
        <f>B34+B5</f>
        <v>21</v>
      </c>
      <c r="C35" s="3">
        <v>100</v>
      </c>
      <c r="D35" s="3">
        <v>2</v>
      </c>
      <c r="E35" s="18">
        <v>4.758</v>
      </c>
      <c r="F35" s="3">
        <v>75</v>
      </c>
      <c r="G35" s="6">
        <v>2.4</v>
      </c>
    </row>
    <row r="36" spans="1:7" x14ac:dyDescent="0.25">
      <c r="A36" s="5">
        <v>34</v>
      </c>
      <c r="B36" s="8">
        <f>B22+B62+1</f>
        <v>12</v>
      </c>
      <c r="C36" s="3">
        <v>75</v>
      </c>
      <c r="D36" s="3">
        <v>2</v>
      </c>
      <c r="E36" s="18">
        <v>2.21</v>
      </c>
      <c r="F36" s="3">
        <v>50</v>
      </c>
      <c r="G36" s="6">
        <v>1.8</v>
      </c>
    </row>
    <row r="37" spans="1:7" x14ac:dyDescent="0.25">
      <c r="A37" s="5">
        <v>35</v>
      </c>
      <c r="B37" s="3">
        <f>B3+B22</f>
        <v>3</v>
      </c>
      <c r="C37" s="3">
        <v>40</v>
      </c>
      <c r="D37" s="3">
        <v>2</v>
      </c>
      <c r="E37" s="18">
        <v>0.41599999999999998</v>
      </c>
      <c r="F37" s="3">
        <v>40</v>
      </c>
      <c r="G37" s="6">
        <v>1</v>
      </c>
    </row>
    <row r="38" spans="1:7" x14ac:dyDescent="0.25">
      <c r="A38" s="5">
        <v>36</v>
      </c>
      <c r="B38" s="3">
        <f>B37+2</f>
        <v>5</v>
      </c>
      <c r="C38" s="3">
        <v>50</v>
      </c>
      <c r="D38" s="3">
        <v>2</v>
      </c>
      <c r="E38" s="18">
        <v>0.754</v>
      </c>
      <c r="F38" s="3">
        <v>40</v>
      </c>
      <c r="G38" s="6">
        <v>1.2</v>
      </c>
    </row>
    <row r="39" spans="1:7" x14ac:dyDescent="0.25">
      <c r="A39" s="5">
        <v>37</v>
      </c>
      <c r="B39" s="3">
        <f>B38+2</f>
        <v>7</v>
      </c>
      <c r="C39" s="3">
        <v>75</v>
      </c>
      <c r="D39" s="3">
        <v>2</v>
      </c>
      <c r="E39" s="18">
        <v>2.21</v>
      </c>
      <c r="F39" s="3">
        <v>50</v>
      </c>
      <c r="G39" s="6">
        <v>1.8</v>
      </c>
    </row>
    <row r="40" spans="1:7" x14ac:dyDescent="0.25">
      <c r="A40" s="5">
        <v>38</v>
      </c>
      <c r="B40" s="3">
        <f t="shared" ref="B40:B42" si="0">B39+2</f>
        <v>9</v>
      </c>
      <c r="C40" s="3">
        <v>75</v>
      </c>
      <c r="D40" s="3">
        <v>2</v>
      </c>
      <c r="E40" s="18">
        <v>2.21</v>
      </c>
      <c r="F40" s="3">
        <v>50</v>
      </c>
      <c r="G40" s="6">
        <v>1.8</v>
      </c>
    </row>
    <row r="41" spans="1:7" x14ac:dyDescent="0.25">
      <c r="A41" s="5">
        <v>39</v>
      </c>
      <c r="B41" s="3">
        <f t="shared" si="0"/>
        <v>11</v>
      </c>
      <c r="C41" s="3">
        <v>75</v>
      </c>
      <c r="D41" s="3">
        <v>2</v>
      </c>
      <c r="E41" s="18">
        <v>2.21</v>
      </c>
      <c r="F41" s="3">
        <v>50</v>
      </c>
      <c r="G41" s="6">
        <v>1.8</v>
      </c>
    </row>
    <row r="42" spans="1:7" x14ac:dyDescent="0.25">
      <c r="A42" s="5">
        <v>40</v>
      </c>
      <c r="B42" s="3">
        <f t="shared" si="0"/>
        <v>13</v>
      </c>
      <c r="C42" s="3">
        <v>75</v>
      </c>
      <c r="D42" s="3">
        <v>2</v>
      </c>
      <c r="E42" s="18">
        <v>2.21</v>
      </c>
      <c r="F42" s="3">
        <v>50</v>
      </c>
      <c r="G42" s="6">
        <v>1.8</v>
      </c>
    </row>
    <row r="43" spans="1:7" x14ac:dyDescent="0.25">
      <c r="A43" s="5">
        <v>41</v>
      </c>
      <c r="B43" s="3">
        <f>B42+B22</f>
        <v>14</v>
      </c>
      <c r="C43" s="3">
        <v>75</v>
      </c>
      <c r="D43" s="3">
        <v>2</v>
      </c>
      <c r="E43" s="18">
        <v>2.21</v>
      </c>
      <c r="F43" s="3">
        <v>50</v>
      </c>
      <c r="G43" s="6">
        <v>1.8</v>
      </c>
    </row>
    <row r="44" spans="1:7" x14ac:dyDescent="0.25">
      <c r="A44" s="5">
        <v>42</v>
      </c>
      <c r="B44" s="3">
        <f>B14+B37</f>
        <v>6</v>
      </c>
      <c r="C44" s="3">
        <v>50</v>
      </c>
      <c r="D44" s="3">
        <v>2</v>
      </c>
      <c r="E44" s="18">
        <v>0.754</v>
      </c>
      <c r="F44" s="3">
        <v>40</v>
      </c>
      <c r="G44" s="6">
        <v>1.2</v>
      </c>
    </row>
    <row r="45" spans="1:7" x14ac:dyDescent="0.25">
      <c r="A45" s="5">
        <v>43</v>
      </c>
      <c r="B45" s="3">
        <f>B9+B11</f>
        <v>25</v>
      </c>
      <c r="C45" s="3">
        <v>100</v>
      </c>
      <c r="D45" s="3">
        <v>2</v>
      </c>
      <c r="E45" s="18">
        <v>4.758</v>
      </c>
      <c r="F45" s="3">
        <v>75</v>
      </c>
      <c r="G45" s="6">
        <v>2.4</v>
      </c>
    </row>
    <row r="46" spans="1:7" x14ac:dyDescent="0.25">
      <c r="A46" s="5">
        <v>44</v>
      </c>
      <c r="B46" s="3">
        <f>B45+B18+B19</f>
        <v>43</v>
      </c>
      <c r="C46" s="3">
        <v>100</v>
      </c>
      <c r="D46" s="3">
        <v>2</v>
      </c>
      <c r="E46" s="18">
        <v>4.758</v>
      </c>
      <c r="F46" s="3">
        <v>75</v>
      </c>
      <c r="G46" s="6">
        <v>2.4</v>
      </c>
    </row>
    <row r="47" spans="1:7" x14ac:dyDescent="0.25">
      <c r="A47" s="5">
        <v>45</v>
      </c>
      <c r="B47" s="3">
        <f>B46+B9+B11</f>
        <v>68</v>
      </c>
      <c r="C47" s="3">
        <v>100</v>
      </c>
      <c r="D47" s="3">
        <v>2</v>
      </c>
      <c r="E47" s="18">
        <v>4.758</v>
      </c>
      <c r="F47" s="3">
        <v>75</v>
      </c>
      <c r="G47" s="6">
        <v>2.4</v>
      </c>
    </row>
    <row r="48" spans="1:7" x14ac:dyDescent="0.25">
      <c r="A48" s="5">
        <v>46</v>
      </c>
      <c r="B48" s="3">
        <f>B47+B12+B35</f>
        <v>101</v>
      </c>
      <c r="C48" s="3">
        <v>100</v>
      </c>
      <c r="D48" s="3">
        <v>2</v>
      </c>
      <c r="E48" s="18">
        <v>4.758</v>
      </c>
      <c r="F48" s="3">
        <v>75</v>
      </c>
      <c r="G48" s="6">
        <v>2.4</v>
      </c>
    </row>
    <row r="49" spans="1:7" x14ac:dyDescent="0.25">
      <c r="A49" s="5">
        <v>47</v>
      </c>
      <c r="B49" s="3">
        <f>B48</f>
        <v>101</v>
      </c>
      <c r="C49" s="3">
        <v>100</v>
      </c>
      <c r="D49" s="3">
        <v>2</v>
      </c>
      <c r="E49" s="18">
        <v>4.758</v>
      </c>
      <c r="F49" s="3">
        <v>75</v>
      </c>
      <c r="G49" s="6">
        <v>2.4</v>
      </c>
    </row>
    <row r="50" spans="1:7" x14ac:dyDescent="0.25">
      <c r="A50" s="5">
        <v>48</v>
      </c>
      <c r="B50" s="3">
        <f>B10+B13</f>
        <v>27</v>
      </c>
      <c r="C50" s="3">
        <v>100</v>
      </c>
      <c r="D50" s="3">
        <v>2</v>
      </c>
      <c r="E50" s="18">
        <v>4.758</v>
      </c>
      <c r="F50" s="3">
        <v>75</v>
      </c>
      <c r="G50" s="6">
        <v>2.4</v>
      </c>
    </row>
    <row r="51" spans="1:7" x14ac:dyDescent="0.25">
      <c r="A51" s="5">
        <v>49</v>
      </c>
      <c r="B51" s="3">
        <f>B50+B13+B20</f>
        <v>54</v>
      </c>
      <c r="C51" s="3">
        <v>100</v>
      </c>
      <c r="D51" s="3">
        <v>2</v>
      </c>
      <c r="E51" s="18">
        <v>4.758</v>
      </c>
      <c r="F51" s="3">
        <v>75</v>
      </c>
      <c r="G51" s="6">
        <v>2.4</v>
      </c>
    </row>
    <row r="52" spans="1:7" x14ac:dyDescent="0.25">
      <c r="A52" s="5">
        <v>50</v>
      </c>
      <c r="B52" s="3">
        <f>B51+B21+B28</f>
        <v>90</v>
      </c>
      <c r="C52" s="3">
        <v>100</v>
      </c>
      <c r="D52" s="3">
        <v>2</v>
      </c>
      <c r="E52" s="18">
        <v>4.758</v>
      </c>
      <c r="F52" s="3">
        <v>75</v>
      </c>
      <c r="G52" s="6">
        <v>2.4</v>
      </c>
    </row>
    <row r="53" spans="1:7" x14ac:dyDescent="0.25">
      <c r="A53" s="5">
        <v>51</v>
      </c>
      <c r="B53" s="3">
        <f>B52+B11+B21+B31+B33</f>
        <v>143</v>
      </c>
      <c r="C53" s="3">
        <v>100</v>
      </c>
      <c r="D53" s="3">
        <v>2</v>
      </c>
      <c r="E53" s="18">
        <v>4.758</v>
      </c>
      <c r="F53" s="3">
        <v>75</v>
      </c>
      <c r="G53" s="6">
        <v>2.4</v>
      </c>
    </row>
    <row r="54" spans="1:7" x14ac:dyDescent="0.25">
      <c r="A54" s="5">
        <v>52</v>
      </c>
      <c r="B54" s="3">
        <f>B53</f>
        <v>143</v>
      </c>
      <c r="C54" s="3">
        <v>100</v>
      </c>
      <c r="D54" s="3">
        <v>2</v>
      </c>
      <c r="E54" s="18">
        <v>4.758</v>
      </c>
      <c r="F54" s="3">
        <v>75</v>
      </c>
      <c r="G54" s="6">
        <v>2.4</v>
      </c>
    </row>
    <row r="55" spans="1:7" x14ac:dyDescent="0.25">
      <c r="A55" s="5">
        <v>53</v>
      </c>
      <c r="B55" s="3">
        <f>B16</f>
        <v>7</v>
      </c>
      <c r="C55" s="3">
        <v>75</v>
      </c>
      <c r="D55" s="3">
        <v>2</v>
      </c>
      <c r="E55" s="18">
        <v>2.21</v>
      </c>
      <c r="F55" s="3">
        <v>50</v>
      </c>
      <c r="G55" s="6">
        <v>1.8</v>
      </c>
    </row>
    <row r="56" spans="1:7" x14ac:dyDescent="0.25">
      <c r="A56" s="5">
        <v>54</v>
      </c>
      <c r="B56" s="3">
        <f>B55</f>
        <v>7</v>
      </c>
      <c r="C56" s="3">
        <v>75</v>
      </c>
      <c r="D56" s="3">
        <v>2</v>
      </c>
      <c r="E56" s="18">
        <v>2.21</v>
      </c>
      <c r="F56" s="3">
        <v>50</v>
      </c>
      <c r="G56" s="6">
        <v>1.8</v>
      </c>
    </row>
    <row r="57" spans="1:7" x14ac:dyDescent="0.25">
      <c r="A57" s="5">
        <v>55</v>
      </c>
      <c r="B57" s="3">
        <f>B56+B29</f>
        <v>25</v>
      </c>
      <c r="C57" s="3">
        <v>100</v>
      </c>
      <c r="D57" s="3">
        <v>2</v>
      </c>
      <c r="E57" s="18">
        <v>4.758</v>
      </c>
      <c r="F57" s="3">
        <v>75</v>
      </c>
      <c r="G57" s="6">
        <v>2.4</v>
      </c>
    </row>
    <row r="58" spans="1:7" x14ac:dyDescent="0.25">
      <c r="A58" s="5">
        <v>56</v>
      </c>
      <c r="B58" s="3">
        <f>B21+B36+B54+B57</f>
        <v>204</v>
      </c>
      <c r="C58" s="3">
        <v>150</v>
      </c>
      <c r="D58" s="3">
        <v>2</v>
      </c>
      <c r="E58" s="18">
        <v>14.013999999999999</v>
      </c>
      <c r="F58" s="3">
        <v>100</v>
      </c>
      <c r="G58" s="6" t="s">
        <v>31</v>
      </c>
    </row>
    <row r="59" spans="1:7" x14ac:dyDescent="0.25">
      <c r="A59" s="5">
        <v>57</v>
      </c>
      <c r="B59" s="3">
        <f>B21+B43+B58</f>
        <v>242</v>
      </c>
      <c r="C59" s="3">
        <v>150</v>
      </c>
      <c r="D59" s="3">
        <v>2</v>
      </c>
      <c r="E59" s="18">
        <v>14.013999999999999</v>
      </c>
      <c r="F59" s="3">
        <v>100</v>
      </c>
      <c r="G59" s="6" t="s">
        <v>31</v>
      </c>
    </row>
    <row r="60" spans="1:7" x14ac:dyDescent="0.25">
      <c r="A60" s="5">
        <v>58</v>
      </c>
      <c r="B60" s="3">
        <f>B11+B44+B49+B59</f>
        <v>355</v>
      </c>
      <c r="C60" s="3">
        <v>150</v>
      </c>
      <c r="D60" s="3">
        <v>2</v>
      </c>
      <c r="E60" s="18">
        <v>14.013999999999999</v>
      </c>
      <c r="F60" s="3">
        <v>100</v>
      </c>
      <c r="G60" s="6" t="s">
        <v>31</v>
      </c>
    </row>
    <row r="61" spans="1:7" x14ac:dyDescent="0.25">
      <c r="A61" s="5">
        <v>59</v>
      </c>
      <c r="B61" s="3">
        <f>B4+B22+1</f>
        <v>6</v>
      </c>
      <c r="C61" s="3">
        <v>50</v>
      </c>
      <c r="D61" s="3">
        <v>2</v>
      </c>
      <c r="E61" s="18">
        <v>0.754</v>
      </c>
      <c r="F61" s="3">
        <v>40</v>
      </c>
      <c r="G61" s="6">
        <v>1.2</v>
      </c>
    </row>
    <row r="62" spans="1:7" x14ac:dyDescent="0.25">
      <c r="A62" s="5">
        <v>60</v>
      </c>
      <c r="B62" s="3">
        <f>B6+2</f>
        <v>10</v>
      </c>
      <c r="C62" s="3">
        <v>75</v>
      </c>
      <c r="D62" s="3">
        <v>2</v>
      </c>
      <c r="E62" s="18">
        <v>2.21</v>
      </c>
      <c r="F62" s="3">
        <v>50</v>
      </c>
      <c r="G62" s="6">
        <v>1.8</v>
      </c>
    </row>
    <row r="63" spans="1:7" x14ac:dyDescent="0.25">
      <c r="A63" s="5">
        <v>61</v>
      </c>
      <c r="B63" s="3">
        <f>B21+6</f>
        <v>30</v>
      </c>
      <c r="C63" s="3">
        <v>100</v>
      </c>
      <c r="D63" s="3">
        <v>2</v>
      </c>
      <c r="E63" s="18">
        <f>E54</f>
        <v>4.758</v>
      </c>
      <c r="F63" s="3">
        <v>75</v>
      </c>
      <c r="G63" s="6">
        <v>2.4</v>
      </c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sqref="A1:C1"/>
    </sheetView>
  </sheetViews>
  <sheetFormatPr defaultRowHeight="15" x14ac:dyDescent="0.25"/>
  <cols>
    <col min="1" max="1" width="28.28515625" customWidth="1"/>
    <col min="3" max="3" width="13" customWidth="1"/>
    <col min="7" max="7" width="28.28515625" bestFit="1" customWidth="1"/>
  </cols>
  <sheetData>
    <row r="1" spans="1:3" x14ac:dyDescent="0.25">
      <c r="A1" s="26" t="s">
        <v>41</v>
      </c>
      <c r="B1" s="26"/>
      <c r="C1" s="26"/>
    </row>
    <row r="2" spans="1:3" ht="45" x14ac:dyDescent="0.25">
      <c r="A2" s="21" t="s">
        <v>38</v>
      </c>
      <c r="B2" s="19" t="s">
        <v>17</v>
      </c>
      <c r="C2" s="20">
        <v>174</v>
      </c>
    </row>
    <row r="3" spans="1:3" x14ac:dyDescent="0.25">
      <c r="A3" s="19" t="s">
        <v>33</v>
      </c>
      <c r="B3" s="19" t="s">
        <v>19</v>
      </c>
      <c r="C3" s="20">
        <f>119.25/2</f>
        <v>59.625</v>
      </c>
    </row>
    <row r="4" spans="1:3" x14ac:dyDescent="0.25">
      <c r="A4" s="19" t="s">
        <v>37</v>
      </c>
      <c r="B4" s="19" t="s">
        <v>18</v>
      </c>
      <c r="C4" s="23">
        <f>C2*C3/60</f>
        <v>172.91249999999999</v>
      </c>
    </row>
    <row r="5" spans="1:3" ht="30" x14ac:dyDescent="0.25">
      <c r="A5" s="21" t="s">
        <v>39</v>
      </c>
      <c r="B5" s="19" t="s">
        <v>34</v>
      </c>
      <c r="C5" s="22">
        <v>125</v>
      </c>
    </row>
    <row r="6" spans="1:3" ht="30" x14ac:dyDescent="0.25">
      <c r="A6" s="21" t="s">
        <v>36</v>
      </c>
      <c r="B6" s="19" t="s">
        <v>35</v>
      </c>
      <c r="C6" s="22">
        <v>125</v>
      </c>
    </row>
    <row r="10" spans="1:3" x14ac:dyDescent="0.25">
      <c r="A10" s="26" t="s">
        <v>42</v>
      </c>
      <c r="B10" s="26"/>
      <c r="C10" s="26"/>
    </row>
    <row r="11" spans="1:3" ht="45" x14ac:dyDescent="0.25">
      <c r="A11" s="21" t="s">
        <v>38</v>
      </c>
      <c r="B11" s="19" t="s">
        <v>17</v>
      </c>
      <c r="C11" s="20">
        <v>174</v>
      </c>
    </row>
    <row r="12" spans="1:3" x14ac:dyDescent="0.25">
      <c r="A12" s="19" t="s">
        <v>33</v>
      </c>
      <c r="B12" s="19" t="s">
        <v>19</v>
      </c>
      <c r="C12" s="20">
        <f>133.2/2</f>
        <v>66.599999999999994</v>
      </c>
    </row>
    <row r="13" spans="1:3" x14ac:dyDescent="0.25">
      <c r="A13" s="19" t="s">
        <v>37</v>
      </c>
      <c r="B13" s="19" t="s">
        <v>18</v>
      </c>
      <c r="C13" s="23">
        <f>C11*C12/60</f>
        <v>193.14</v>
      </c>
    </row>
    <row r="14" spans="1:3" ht="30" x14ac:dyDescent="0.25">
      <c r="A14" s="21" t="s">
        <v>39</v>
      </c>
      <c r="B14" s="19" t="s">
        <v>34</v>
      </c>
      <c r="C14" s="22">
        <v>125</v>
      </c>
    </row>
    <row r="15" spans="1:3" ht="30" x14ac:dyDescent="0.25">
      <c r="A15" s="21" t="s">
        <v>36</v>
      </c>
      <c r="B15" s="19" t="s">
        <v>35</v>
      </c>
      <c r="C15" s="22">
        <v>125</v>
      </c>
    </row>
  </sheetData>
  <mergeCells count="2">
    <mergeCell ref="A10:C10"/>
    <mergeCell ref="A1:C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HIDRÁULICA</vt:lpstr>
      <vt:lpstr>ESGOTO</vt:lpstr>
      <vt:lpstr>ÁGUAS PLUVIAIS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Raoni Rodrigues Fragoso Silva</dc:creator>
  <cp:lastModifiedBy>Raoni Rodrigues Fragoso Silva</cp:lastModifiedBy>
  <dcterms:created xsi:type="dcterms:W3CDTF">2014-07-11T00:29:44Z</dcterms:created>
  <dcterms:modified xsi:type="dcterms:W3CDTF">2014-08-11T00:21:35Z</dcterms:modified>
</cp:coreProperties>
</file>